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580" firstSheet="2" activeTab="2"/>
  </bookViews>
  <sheets>
    <sheet name="2019年度人口分县测算" sheetId="4" state="hidden" r:id="rId1"/>
    <sheet name="按2020年度人口分县测算（人口以万为单位）" sheetId="5" state="hidden" r:id="rId2"/>
    <sheet name="2022年" sheetId="6" r:id="rId3"/>
  </sheets>
  <definedNames>
    <definedName name="_xlnm._FilterDatabase" localSheetId="0" hidden="1">'2019年度人口分县测算'!$A$4:$XEU$153</definedName>
    <definedName name="_xlnm._FilterDatabase" localSheetId="1" hidden="1">'按2020年度人口分县测算（人口以万为单位）'!$A$5:$XES$153</definedName>
    <definedName name="_xlnm._FilterDatabase" localSheetId="2" hidden="1">'2022年'!$A$4:$XEN$112</definedName>
    <definedName name="_xlnm.Print_Titles" localSheetId="2">'2022年'!$4:$4</definedName>
  </definedNames>
  <calcPr calcId="144525"/>
</workbook>
</file>

<file path=xl/comments1.xml><?xml version="1.0" encoding="utf-8"?>
<comments xmlns="http://schemas.openxmlformats.org/spreadsheetml/2006/main">
  <authors>
    <author>李翠翠</author>
  </authors>
  <commentList>
    <comment ref="B19" authorId="0">
      <text>
        <r>
          <rPr>
            <b/>
            <sz val="9"/>
            <rFont val="宋体"/>
            <charset val="134"/>
          </rPr>
          <t>李翠翠:</t>
        </r>
        <r>
          <rPr>
            <sz val="9"/>
            <rFont val="宋体"/>
            <charset val="134"/>
          </rPr>
          <t>出入0.01万人，根据统计局提供本市各区人口数计算为1343.89万人。</t>
        </r>
      </text>
    </comment>
    <comment ref="B41" authorId="0">
      <text>
        <r>
          <rPr>
            <b/>
            <sz val="9"/>
            <rFont val="宋体"/>
            <charset val="134"/>
          </rPr>
          <t>李翠翠:</t>
        </r>
        <r>
          <rPr>
            <sz val="9"/>
            <rFont val="宋体"/>
            <charset val="134"/>
          </rPr>
          <t xml:space="preserve">
出入0.01万人，根据统计局提供本市的各区人口数合计为815.87万人（含顺德）。</t>
        </r>
      </text>
    </comment>
  </commentList>
</comments>
</file>

<file path=xl/sharedStrings.xml><?xml version="1.0" encoding="utf-8"?>
<sst xmlns="http://schemas.openxmlformats.org/spreadsheetml/2006/main" count="433" uniqueCount="167">
  <si>
    <t>附件5</t>
  </si>
  <si>
    <t>2022年基本公共卫生服务项目省级补助资金分配表
（采用2019年常住人口数据）</t>
  </si>
  <si>
    <t>地区</t>
  </si>
  <si>
    <t>2019年常住人口（万人）</t>
  </si>
  <si>
    <t>2020年常住人口（万人）-测算</t>
  </si>
  <si>
    <t>2020年常住人口（人）-七普</t>
  </si>
  <si>
    <t>2022年省级以上财政补助比例（对珠三角地补助30%，对革命老区补助100%,对江门、惠州、肇庆部分地区补助65%,其余85%）</t>
  </si>
  <si>
    <t>2022年省财政补助资金总额（按照84元/人测算）-测算人数</t>
  </si>
  <si>
    <t>2022年省财政补助资金总额（按照84元/人测算）-七普人数</t>
  </si>
  <si>
    <t>栏次</t>
  </si>
  <si>
    <t>1栏</t>
  </si>
  <si>
    <t>2栏</t>
  </si>
  <si>
    <t>3栏</t>
  </si>
  <si>
    <t>4栏=2栏*84元*（3栏-0.3）</t>
  </si>
  <si>
    <t>全省合计</t>
  </si>
  <si>
    <t>广州市</t>
  </si>
  <si>
    <t>荔湾区</t>
  </si>
  <si>
    <t>越秀区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</si>
  <si>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</si>
  <si>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</si>
  <si>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</si>
  <si>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</si>
  <si>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</si>
  <si>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</si>
  <si>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</si>
  <si>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从化区</t>
  </si>
  <si>
    <t>增城区</t>
  </si>
  <si>
    <t>深圳市</t>
  </si>
  <si>
    <t>罗湖区</t>
  </si>
  <si>
    <t>福田区</t>
  </si>
  <si>
    <t>南山区</t>
  </si>
  <si>
    <t>宝安区</t>
  </si>
  <si>
    <t>龙岗区</t>
  </si>
  <si>
    <t>盐田区</t>
  </si>
  <si>
    <t>龙华区</t>
  </si>
  <si>
    <t>坪山区</t>
  </si>
  <si>
    <t>光明区</t>
  </si>
  <si>
    <t>深汕合作区</t>
  </si>
  <si>
    <t>珠海市</t>
  </si>
  <si>
    <t>香洲区</t>
  </si>
  <si>
    <t>斗门区</t>
  </si>
  <si>
    <t>金湾区</t>
  </si>
  <si>
    <t>汕头市</t>
  </si>
  <si>
    <t>龙湖区</t>
  </si>
  <si>
    <t>金平区</t>
  </si>
  <si>
    <t>濠江区</t>
  </si>
  <si>
    <t>潮阳区</t>
  </si>
  <si>
    <t>潮南区</t>
  </si>
  <si>
    <t>澄海区</t>
  </si>
  <si>
    <t>佛山市</t>
  </si>
  <si>
    <t>禅城区</t>
  </si>
  <si>
    <t>顺德区</t>
  </si>
  <si>
    <t>南海区</t>
  </si>
  <si>
    <t>三水区</t>
  </si>
  <si>
    <t>高明区</t>
  </si>
  <si>
    <t>韶关市</t>
  </si>
  <si>
    <t>武江区</t>
  </si>
  <si>
    <t>浈江区</t>
  </si>
  <si>
    <t>曲江区</t>
  </si>
  <si>
    <t>始兴县</t>
  </si>
  <si>
    <t>新丰县</t>
  </si>
  <si>
    <t>乐昌市</t>
  </si>
  <si>
    <t>河源市</t>
  </si>
  <si>
    <t>源城区</t>
  </si>
  <si>
    <t>和平县</t>
  </si>
  <si>
    <t>东源县</t>
  </si>
  <si>
    <t>梅州市</t>
  </si>
  <si>
    <t>梅江区</t>
  </si>
  <si>
    <t>梅县区</t>
  </si>
  <si>
    <t>平远县</t>
  </si>
  <si>
    <t>蕉岭县</t>
  </si>
  <si>
    <t>惠州市</t>
  </si>
  <si>
    <t>惠城区</t>
  </si>
  <si>
    <t>惠阳区</t>
  </si>
  <si>
    <t>惠东县</t>
  </si>
  <si>
    <t>龙门县</t>
  </si>
  <si>
    <t>汕尾市</t>
  </si>
  <si>
    <t>市城区</t>
  </si>
  <si>
    <t>东莞市</t>
  </si>
  <si>
    <t>市本级</t>
  </si>
  <si>
    <t>中山市</t>
  </si>
  <si>
    <t>江门市</t>
  </si>
  <si>
    <t>蓬江区</t>
  </si>
  <si>
    <t>江海区</t>
  </si>
  <si>
    <t>新会区</t>
  </si>
  <si>
    <t>台山市</t>
  </si>
  <si>
    <t>开平市</t>
  </si>
  <si>
    <t>鹤山市</t>
  </si>
  <si>
    <t>恩平市</t>
  </si>
  <si>
    <t>阳江市</t>
  </si>
  <si>
    <t>江城区</t>
  </si>
  <si>
    <t>阳东区</t>
  </si>
  <si>
    <t>阳西县</t>
  </si>
  <si>
    <t>湛江市</t>
  </si>
  <si>
    <t>赤坎区</t>
  </si>
  <si>
    <t>霞山区</t>
  </si>
  <si>
    <t>坡头区</t>
  </si>
  <si>
    <t>麻章区</t>
  </si>
  <si>
    <t>遂溪县</t>
  </si>
  <si>
    <t>吴川市</t>
  </si>
  <si>
    <t>茂名市</t>
  </si>
  <si>
    <t>茂南区</t>
  </si>
  <si>
    <t>电白区</t>
  </si>
  <si>
    <t>信宜市</t>
  </si>
  <si>
    <t>肇庆市</t>
  </si>
  <si>
    <t>端州区</t>
  </si>
  <si>
    <t>鼎湖区</t>
  </si>
  <si>
    <t>高要区</t>
  </si>
  <si>
    <t>四会市</t>
  </si>
  <si>
    <t>清远市</t>
  </si>
  <si>
    <t>清城区</t>
  </si>
  <si>
    <t>清新区</t>
  </si>
  <si>
    <t>佛冈县</t>
  </si>
  <si>
    <t>阳山县</t>
  </si>
  <si>
    <t>连州市</t>
  </si>
  <si>
    <t>潮州市</t>
  </si>
  <si>
    <t>湘桥区</t>
  </si>
  <si>
    <t>潮安区</t>
  </si>
  <si>
    <t>揭阳市</t>
  </si>
  <si>
    <t>榕城区</t>
  </si>
  <si>
    <t>揭东区</t>
  </si>
  <si>
    <t>云浮市</t>
  </si>
  <si>
    <t>云城区</t>
  </si>
  <si>
    <t>云安区</t>
  </si>
  <si>
    <t>郁南县</t>
  </si>
  <si>
    <t>财政省直管县</t>
  </si>
  <si>
    <t>南澳县</t>
  </si>
  <si>
    <t>南雄市</t>
  </si>
  <si>
    <t>仁化县</t>
  </si>
  <si>
    <t>翁源县</t>
  </si>
  <si>
    <t>乳源县</t>
  </si>
  <si>
    <t>龙川县</t>
  </si>
  <si>
    <t>紫金县</t>
  </si>
  <si>
    <t>连平县</t>
  </si>
  <si>
    <t>兴宁市</t>
  </si>
  <si>
    <t>大埔县</t>
  </si>
  <si>
    <t>丰顺县</t>
  </si>
  <si>
    <t>五华县</t>
  </si>
  <si>
    <t>博罗县</t>
  </si>
  <si>
    <t>陆丰市</t>
  </si>
  <si>
    <t>海丰县</t>
  </si>
  <si>
    <t>陆河县</t>
  </si>
  <si>
    <t>阳春市</t>
  </si>
  <si>
    <t>雷州市</t>
  </si>
  <si>
    <t>廉江市</t>
  </si>
  <si>
    <t>徐闻县</t>
  </si>
  <si>
    <t>高州市</t>
  </si>
  <si>
    <t>化州市</t>
  </si>
  <si>
    <t>广宁县</t>
  </si>
  <si>
    <t>德庆县</t>
  </si>
  <si>
    <t>封开县</t>
  </si>
  <si>
    <t>怀集县</t>
  </si>
  <si>
    <t>英德市</t>
  </si>
  <si>
    <t>连山县</t>
  </si>
  <si>
    <t>连南县</t>
  </si>
  <si>
    <t>饶平县</t>
  </si>
  <si>
    <t>普宁市</t>
  </si>
  <si>
    <t>揭西县</t>
  </si>
  <si>
    <t>惠来县</t>
  </si>
  <si>
    <t>罗定市</t>
  </si>
  <si>
    <t>新兴县</t>
  </si>
  <si>
    <t>2022年基本公共卫生服务项目省级补助资金分配表</t>
  </si>
  <si>
    <t>2020年常住人口（万人）</t>
  </si>
  <si>
    <t>2022年省财政补助资金总额（按照84元/人测算）</t>
  </si>
  <si>
    <t>3栏=1栏*84元*（2栏-0.3）</t>
  </si>
  <si>
    <t>单位：万元</t>
  </si>
  <si>
    <t>2022年省级财政提前下达补助资金
（按79元/人的标准测算）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</si>
</sst>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6"/>
      <name val="方正小标宋简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6" fillId="18" borderId="11" applyNumberFormat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3" fontId="2" fillId="0" borderId="0" xfId="0" applyNumberFormat="1" applyFont="1" applyFill="1" applyBorder="1" applyAlignment="1">
      <alignment horizontal="left" vertical="center"/>
    </xf>
    <xf numFmtId="43" fontId="3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43" fontId="6" fillId="0" borderId="0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43" fontId="7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6" fillId="0" borderId="2" xfId="0" applyNumberFormat="1" applyFont="1" applyFill="1" applyBorder="1" applyAlignment="1">
      <alignment horizontal="center" vertical="center" wrapText="1"/>
    </xf>
    <xf numFmtId="43" fontId="7" fillId="0" borderId="1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77" fontId="5" fillId="0" borderId="0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43" fontId="7" fillId="0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43" fontId="6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3"/>
  <sheetViews>
    <sheetView workbookViewId="0">
      <pane ySplit="6" topLeftCell="A7" activePane="bottomLeft" state="frozen"/>
      <selection/>
      <selection pane="bottomLeft" activeCell="I159" sqref="I159"/>
    </sheetView>
  </sheetViews>
  <sheetFormatPr defaultColWidth="10" defaultRowHeight="14.25" outlineLevelCol="6"/>
  <cols>
    <col min="1" max="1" width="14.4416666666667" style="2" customWidth="1"/>
    <col min="2" max="3" width="16.1083333333333" style="14" customWidth="1"/>
    <col min="4" max="4" width="16.1083333333333" style="27" customWidth="1"/>
    <col min="5" max="5" width="24.4416666666667" style="2" customWidth="1"/>
    <col min="6" max="6" width="16.375" style="2" customWidth="1"/>
    <col min="7" max="7" width="14.3333333333333" style="2"/>
    <col min="8" max="16375" width="10" style="2"/>
  </cols>
  <sheetData>
    <row r="1" s="1" customFormat="1" ht="19" customHeight="1" spans="1:5">
      <c r="A1" s="1" t="s">
        <v>0</v>
      </c>
      <c r="B1" s="5"/>
      <c r="C1" s="5"/>
      <c r="D1" s="28"/>
      <c r="E1" s="5"/>
    </row>
    <row r="2" s="2" customFormat="1" ht="46" customHeight="1" spans="1:6">
      <c r="A2" s="6" t="s">
        <v>1</v>
      </c>
      <c r="B2" s="15"/>
      <c r="C2" s="15"/>
      <c r="D2" s="29"/>
      <c r="E2" s="15"/>
      <c r="F2" s="15"/>
    </row>
    <row r="3" s="2" customFormat="1" ht="20.25" spans="1:5">
      <c r="A3" s="7"/>
      <c r="B3" s="16"/>
      <c r="C3" s="16"/>
      <c r="D3" s="30"/>
      <c r="E3" s="7"/>
    </row>
    <row r="4" s="3" customFormat="1" ht="95" customHeight="1" spans="1:7">
      <c r="A4" s="9" t="s">
        <v>2</v>
      </c>
      <c r="B4" s="31" t="s">
        <v>3</v>
      </c>
      <c r="C4" s="31" t="s">
        <v>4</v>
      </c>
      <c r="D4" s="32" t="s">
        <v>5</v>
      </c>
      <c r="E4" s="9" t="s">
        <v>6</v>
      </c>
      <c r="F4" s="13" t="s">
        <v>7</v>
      </c>
      <c r="G4" s="13" t="s">
        <v>8</v>
      </c>
    </row>
    <row r="5" s="3" customFormat="1" ht="27" spans="1:7">
      <c r="A5" s="9" t="s">
        <v>9</v>
      </c>
      <c r="B5" s="31" t="s">
        <v>10</v>
      </c>
      <c r="C5" s="31" t="s">
        <v>11</v>
      </c>
      <c r="D5" s="32"/>
      <c r="E5" s="31" t="s">
        <v>12</v>
      </c>
      <c r="F5" s="13" t="s">
        <v>13</v>
      </c>
      <c r="G5" s="33"/>
    </row>
    <row r="6" s="3" customFormat="1" ht="21" customHeight="1" spans="1:7">
      <c r="A6" s="9" t="s">
        <v>14</v>
      </c>
      <c r="B6" s="31">
        <f>SUM(B7:B153)/2</f>
        <v>11520.6</v>
      </c>
      <c r="C6" s="31">
        <f>SUM(C7:C153)/2</f>
        <v>11693.409</v>
      </c>
      <c r="D6" s="32">
        <f>SUM(D7:D153)/2</f>
        <v>126012510</v>
      </c>
      <c r="E6" s="9"/>
      <c r="F6" s="13">
        <f>SUM(F7:F153)/2</f>
        <v>303499.28</v>
      </c>
      <c r="G6" s="13">
        <f>SUM(G7:G153)/2</f>
        <v>287034.48</v>
      </c>
    </row>
    <row r="7" s="2" customFormat="1" ht="21" customHeight="1" spans="1:7">
      <c r="A7" s="9" t="s">
        <v>15</v>
      </c>
      <c r="B7" s="31">
        <f>SUM(B8:B18)</f>
        <v>1530.59</v>
      </c>
      <c r="C7" s="31">
        <f>SUM(C8:C18)</f>
        <v>1553.54885</v>
      </c>
      <c r="D7" s="32">
        <f>SUM(D8:D18)</f>
        <v>18676605</v>
      </c>
      <c r="E7" s="9"/>
      <c r="F7" s="13">
        <f>SUM(F8:F18)</f>
        <v>0</v>
      </c>
      <c r="G7" s="13">
        <f>SUM(G8:G18)</f>
        <v>0</v>
      </c>
    </row>
    <row r="8" s="2" customFormat="1" ht="21" customHeight="1" spans="1:7">
      <c r="A8" s="11" t="s">
        <v>16</v>
      </c>
      <c r="B8" s="34">
        <v>101.2</v>
      </c>
      <c r="C8" s="34">
        <f t="shared" ref="C8:C18" si="0">B8*(1+1.5%)</f>
        <v>102.718</v>
      </c>
      <c r="D8" s="35">
        <v>1238305</v>
      </c>
      <c r="E8" s="36">
        <v>0.3</v>
      </c>
      <c r="F8" s="37">
        <f>ROUND(C8*84*(E8-0.3),2)</f>
        <v>0</v>
      </c>
      <c r="G8" s="37">
        <f>ROUND(D8*84*(E8-0.3)/10000,2)</f>
        <v>0</v>
      </c>
    </row>
    <row r="9" s="2" customFormat="1" ht="21" customHeight="1" spans="1:7">
      <c r="A9" s="11" t="s">
        <v>17</v>
      </c>
      <c r="B9" s="34">
        <v>120.97</v>
      </c>
      <c r="C9" s="34">
        <f t="shared" si="0"/>
        <v>122.78455</v>
      </c>
      <c r="D9" s="35">
        <v>1038643</v>
      </c>
      <c r="E9" s="36">
        <v>0.3</v>
      </c>
      <c r="F9" s="37">
        <f t="shared" ref="F8:F18" si="1">ROUND(C9*84*(E9-0.3),2)</f>
        <v>0</v>
      </c>
      <c r="G9" s="37">
        <f t="shared" ref="G9:G40" si="2">ROUND(D9*84*(E9-0.3)/10000,2)</f>
        <v>0</v>
      </c>
    </row>
    <row r="10" s="2" customFormat="1" ht="21" customHeight="1" spans="1:7">
      <c r="A10" s="11" t="s">
        <v>18</v>
      </c>
      <c r="B10" s="34">
        <v>172.42</v>
      </c>
      <c r="C10" s="34">
        <f t="shared" si="0"/>
        <v>175.0063</v>
      </c>
      <c r="D10" s="35">
        <v>1819037</v>
      </c>
      <c r="E10" s="36">
        <v>0.3</v>
      </c>
      <c r="F10" s="37">
        <f t="shared" si="1"/>
        <v>0</v>
      </c>
      <c r="G10" s="37">
        <f t="shared" si="2"/>
        <v>0</v>
      </c>
    </row>
    <row r="11" s="2" customFormat="1" ht="21" customHeight="1" spans="1:7">
      <c r="A11" s="11" t="s">
        <v>19</v>
      </c>
      <c r="B11" s="34">
        <v>178.85</v>
      </c>
      <c r="C11" s="34">
        <f t="shared" si="0"/>
        <v>181.53275</v>
      </c>
      <c r="D11" s="35">
        <v>2241826</v>
      </c>
      <c r="E11" s="36">
        <v>0.3</v>
      </c>
      <c r="F11" s="37">
        <f t="shared" si="1"/>
        <v>0</v>
      </c>
      <c r="G11" s="37">
        <f t="shared" si="2"/>
        <v>0</v>
      </c>
    </row>
    <row r="12" s="2" customFormat="1" ht="21" customHeight="1" spans="1:7">
      <c r="A12" s="11" t="s">
        <v>20</v>
      </c>
      <c r="B12" s="34">
        <v>277.96</v>
      </c>
      <c r="C12" s="34">
        <f t="shared" si="0"/>
        <v>282.1294</v>
      </c>
      <c r="D12" s="35">
        <v>3742991</v>
      </c>
      <c r="E12" s="36">
        <v>0.3</v>
      </c>
      <c r="F12" s="37">
        <f t="shared" si="1"/>
        <v>0</v>
      </c>
      <c r="G12" s="37">
        <f t="shared" si="2"/>
        <v>0</v>
      </c>
    </row>
    <row r="13" s="2" customFormat="1" ht="21" customHeight="1" spans="1:7">
      <c r="A13" s="11" t="s">
        <v>21</v>
      </c>
      <c r="B13" s="34">
        <v>115.12</v>
      </c>
      <c r="C13" s="34">
        <f t="shared" si="0"/>
        <v>116.8468</v>
      </c>
      <c r="D13" s="35">
        <v>1264447</v>
      </c>
      <c r="E13" s="36">
        <v>0.3</v>
      </c>
      <c r="F13" s="37">
        <f t="shared" si="1"/>
        <v>0</v>
      </c>
      <c r="G13" s="37">
        <f t="shared" si="2"/>
        <v>0</v>
      </c>
    </row>
    <row r="14" s="2" customFormat="1" ht="21" customHeight="1" spans="1:7">
      <c r="A14" s="11" t="s">
        <v>22</v>
      </c>
      <c r="B14" s="34">
        <v>182.78</v>
      </c>
      <c r="C14" s="34">
        <f t="shared" si="0"/>
        <v>185.5217</v>
      </c>
      <c r="D14" s="35">
        <v>2658397</v>
      </c>
      <c r="E14" s="36">
        <v>0.3</v>
      </c>
      <c r="F14" s="37">
        <f t="shared" si="1"/>
        <v>0</v>
      </c>
      <c r="G14" s="37">
        <f t="shared" si="2"/>
        <v>0</v>
      </c>
    </row>
    <row r="15" s="2" customFormat="1" ht="21" customHeight="1" spans="1:7">
      <c r="A15" s="11" t="s">
        <v>23</v>
      </c>
      <c r="B15" s="34">
        <v>110.72</v>
      </c>
      <c r="C15" s="34">
        <f t="shared" si="0"/>
        <v>112.3808</v>
      </c>
      <c r="D15" s="35">
        <v>1642360</v>
      </c>
      <c r="E15" s="36">
        <v>0.3</v>
      </c>
      <c r="F15" s="37">
        <f t="shared" si="1"/>
        <v>0</v>
      </c>
      <c r="G15" s="37">
        <f t="shared" si="2"/>
        <v>0</v>
      </c>
    </row>
    <row r="16" s="2" customFormat="1" ht="21" customHeight="1" spans="1:7">
      <c r="A16" s="11" t="s">
        <v>24</v>
      </c>
      <c r="B16" s="34">
        <v>79.61</v>
      </c>
      <c r="C16" s="34">
        <f t="shared" si="0"/>
        <v>80.80415</v>
      </c>
      <c r="D16" s="35">
        <v>846584</v>
      </c>
      <c r="E16" s="36">
        <v>0.3</v>
      </c>
      <c r="F16" s="37">
        <f t="shared" si="1"/>
        <v>0</v>
      </c>
      <c r="G16" s="37">
        <f t="shared" si="2"/>
        <v>0</v>
      </c>
    </row>
    <row r="17" s="2" customFormat="1" ht="21" customHeight="1" spans="1:7">
      <c r="A17" s="11" t="s">
        <v>25</v>
      </c>
      <c r="B17" s="34">
        <v>64.95</v>
      </c>
      <c r="C17" s="34">
        <f t="shared" si="0"/>
        <v>65.92425</v>
      </c>
      <c r="D17" s="35">
        <v>717684</v>
      </c>
      <c r="E17" s="36">
        <v>0.3</v>
      </c>
      <c r="F17" s="37">
        <f t="shared" si="1"/>
        <v>0</v>
      </c>
      <c r="G17" s="37">
        <f t="shared" si="2"/>
        <v>0</v>
      </c>
    </row>
    <row r="18" s="2" customFormat="1" ht="21" customHeight="1" spans="1:7">
      <c r="A18" s="11" t="s">
        <v>26</v>
      </c>
      <c r="B18" s="34">
        <v>126.01</v>
      </c>
      <c r="C18" s="34">
        <f t="shared" si="0"/>
        <v>127.90015</v>
      </c>
      <c r="D18" s="35">
        <v>1466331</v>
      </c>
      <c r="E18" s="36">
        <v>0.3</v>
      </c>
      <c r="F18" s="37">
        <f t="shared" si="1"/>
        <v>0</v>
      </c>
      <c r="G18" s="37">
        <f t="shared" si="2"/>
        <v>0</v>
      </c>
    </row>
    <row r="19" s="2" customFormat="1" ht="21" customHeight="1" spans="1:7">
      <c r="A19" s="9" t="s">
        <v>27</v>
      </c>
      <c r="B19" s="31">
        <f>SUM(B20:B29)</f>
        <v>1343.89</v>
      </c>
      <c r="C19" s="31">
        <f>SUM(C20:C29)</f>
        <v>1364.04835</v>
      </c>
      <c r="D19" s="32">
        <f>SUM(D20:D29)</f>
        <v>17560061</v>
      </c>
      <c r="E19" s="9"/>
      <c r="F19" s="13">
        <f>SUM(F20:F29)</f>
        <v>0</v>
      </c>
      <c r="G19" s="13">
        <f>SUM(G20:G29)</f>
        <v>0</v>
      </c>
    </row>
    <row r="20" s="2" customFormat="1" ht="21" customHeight="1" spans="1:7">
      <c r="A20" s="11" t="s">
        <v>28</v>
      </c>
      <c r="B20" s="38">
        <v>105.66</v>
      </c>
      <c r="C20" s="38">
        <f t="shared" ref="C20:C29" si="3">B20*(1+1.5%)</f>
        <v>107.2449</v>
      </c>
      <c r="D20" s="35">
        <v>1143801</v>
      </c>
      <c r="E20" s="36">
        <v>0.3</v>
      </c>
      <c r="F20" s="37">
        <f t="shared" ref="F20:F29" si="4">ROUND(C20*84*(E20-0.3),2)</f>
        <v>0</v>
      </c>
      <c r="G20" s="13">
        <f t="shared" si="2"/>
        <v>0</v>
      </c>
    </row>
    <row r="21" s="2" customFormat="1" ht="21" customHeight="1" spans="1:7">
      <c r="A21" s="11" t="s">
        <v>29</v>
      </c>
      <c r="B21" s="38">
        <v>166.29</v>
      </c>
      <c r="C21" s="38">
        <f t="shared" si="3"/>
        <v>168.78435</v>
      </c>
      <c r="D21" s="35">
        <v>1553225</v>
      </c>
      <c r="E21" s="36">
        <v>0.3</v>
      </c>
      <c r="F21" s="37">
        <f t="shared" si="4"/>
        <v>0</v>
      </c>
      <c r="G21" s="13">
        <f t="shared" si="2"/>
        <v>0</v>
      </c>
    </row>
    <row r="22" s="2" customFormat="1" ht="21" customHeight="1" spans="1:7">
      <c r="A22" s="11" t="s">
        <v>30</v>
      </c>
      <c r="B22" s="38">
        <v>154.58</v>
      </c>
      <c r="C22" s="38">
        <f t="shared" si="3"/>
        <v>156.8987</v>
      </c>
      <c r="D22" s="35">
        <v>1795826</v>
      </c>
      <c r="E22" s="36">
        <v>0.3</v>
      </c>
      <c r="F22" s="37">
        <f t="shared" si="4"/>
        <v>0</v>
      </c>
      <c r="G22" s="13">
        <f t="shared" si="2"/>
        <v>0</v>
      </c>
    </row>
    <row r="23" s="2" customFormat="1" ht="21" customHeight="1" spans="1:7">
      <c r="A23" s="11" t="s">
        <v>31</v>
      </c>
      <c r="B23" s="38">
        <v>334.25</v>
      </c>
      <c r="C23" s="38">
        <f t="shared" si="3"/>
        <v>339.26375</v>
      </c>
      <c r="D23" s="35">
        <v>4476554</v>
      </c>
      <c r="E23" s="36">
        <v>0.3</v>
      </c>
      <c r="F23" s="37">
        <f t="shared" si="4"/>
        <v>0</v>
      </c>
      <c r="G23" s="13">
        <f t="shared" si="2"/>
        <v>0</v>
      </c>
    </row>
    <row r="24" s="2" customFormat="1" ht="21" customHeight="1" spans="1:7">
      <c r="A24" s="11" t="s">
        <v>32</v>
      </c>
      <c r="B24" s="38">
        <v>266.68</v>
      </c>
      <c r="C24" s="38">
        <f t="shared" si="3"/>
        <v>270.6802</v>
      </c>
      <c r="D24" s="35">
        <v>4135273</v>
      </c>
      <c r="E24" s="36">
        <v>0.3</v>
      </c>
      <c r="F24" s="37">
        <f t="shared" si="4"/>
        <v>0</v>
      </c>
      <c r="G24" s="13">
        <f t="shared" si="2"/>
        <v>0</v>
      </c>
    </row>
    <row r="25" s="2" customFormat="1" ht="21" customHeight="1" spans="1:7">
      <c r="A25" s="11" t="s">
        <v>33</v>
      </c>
      <c r="B25" s="38">
        <v>24.36</v>
      </c>
      <c r="C25" s="38">
        <f t="shared" si="3"/>
        <v>24.7254</v>
      </c>
      <c r="D25" s="35">
        <v>214225</v>
      </c>
      <c r="E25" s="36">
        <v>0.3</v>
      </c>
      <c r="F25" s="37">
        <f t="shared" si="4"/>
        <v>0</v>
      </c>
      <c r="G25" s="13">
        <f t="shared" si="2"/>
        <v>0</v>
      </c>
    </row>
    <row r="26" s="2" customFormat="1" ht="21" customHeight="1" spans="1:7">
      <c r="A26" s="39" t="s">
        <v>34</v>
      </c>
      <c r="B26" s="38">
        <v>170.63</v>
      </c>
      <c r="C26" s="38">
        <f t="shared" si="3"/>
        <v>173.18945</v>
      </c>
      <c r="D26" s="35">
        <v>2528872</v>
      </c>
      <c r="E26" s="36">
        <v>0.3</v>
      </c>
      <c r="F26" s="37">
        <f t="shared" si="4"/>
        <v>0</v>
      </c>
      <c r="G26" s="13">
        <f t="shared" si="2"/>
        <v>0</v>
      </c>
    </row>
    <row r="27" s="2" customFormat="1" ht="21" customHeight="1" spans="1:7">
      <c r="A27" s="39" t="s">
        <v>35</v>
      </c>
      <c r="B27" s="38">
        <v>46.3</v>
      </c>
      <c r="C27" s="38">
        <f t="shared" si="3"/>
        <v>46.9945</v>
      </c>
      <c r="D27" s="35">
        <v>551333</v>
      </c>
      <c r="E27" s="36">
        <v>0.3</v>
      </c>
      <c r="F27" s="37">
        <f t="shared" si="4"/>
        <v>0</v>
      </c>
      <c r="G27" s="13">
        <f t="shared" si="2"/>
        <v>0</v>
      </c>
    </row>
    <row r="28" s="2" customFormat="1" ht="21" customHeight="1" spans="1:7">
      <c r="A28" s="39" t="s">
        <v>36</v>
      </c>
      <c r="B28" s="38">
        <v>65.8</v>
      </c>
      <c r="C28" s="38">
        <f t="shared" si="3"/>
        <v>66.787</v>
      </c>
      <c r="D28" s="35">
        <v>1095289</v>
      </c>
      <c r="E28" s="36">
        <v>0.3</v>
      </c>
      <c r="F28" s="37">
        <f t="shared" si="4"/>
        <v>0</v>
      </c>
      <c r="G28" s="13">
        <f t="shared" si="2"/>
        <v>0</v>
      </c>
    </row>
    <row r="29" s="2" customFormat="1" ht="21" customHeight="1" spans="1:7">
      <c r="A29" s="39" t="s">
        <v>37</v>
      </c>
      <c r="B29" s="38">
        <v>9.34</v>
      </c>
      <c r="C29" s="38">
        <f t="shared" si="3"/>
        <v>9.4801</v>
      </c>
      <c r="D29" s="35">
        <v>65663</v>
      </c>
      <c r="E29" s="36">
        <v>0.3</v>
      </c>
      <c r="F29" s="37">
        <f t="shared" si="4"/>
        <v>0</v>
      </c>
      <c r="G29" s="13">
        <f t="shared" si="2"/>
        <v>0</v>
      </c>
    </row>
    <row r="30" s="2" customFormat="1" ht="21" customHeight="1" spans="1:7">
      <c r="A30" s="9" t="s">
        <v>38</v>
      </c>
      <c r="B30" s="31">
        <f>SUM(B31:B33)</f>
        <v>202.37</v>
      </c>
      <c r="C30" s="31">
        <f>SUM(C31:C33)</f>
        <v>205.40555</v>
      </c>
      <c r="D30" s="32">
        <f>SUM(D31:D33)</f>
        <v>2439585</v>
      </c>
      <c r="E30" s="9"/>
      <c r="F30" s="13">
        <f>SUM(F31:F33)</f>
        <v>0</v>
      </c>
      <c r="G30" s="13">
        <f>SUM(G31:G33)</f>
        <v>0</v>
      </c>
    </row>
    <row r="31" s="2" customFormat="1" ht="21" customHeight="1" spans="1:7">
      <c r="A31" s="11" t="s">
        <v>39</v>
      </c>
      <c r="B31" s="38">
        <v>117.58</v>
      </c>
      <c r="C31" s="38">
        <f t="shared" ref="C31:C33" si="5">B31*(1+1.5%)</f>
        <v>119.3437</v>
      </c>
      <c r="D31" s="35">
        <v>1384317</v>
      </c>
      <c r="E31" s="36">
        <v>0.3</v>
      </c>
      <c r="F31" s="37">
        <f t="shared" ref="F31:F33" si="6">ROUND(C31*84*(E31-0.3),2)</f>
        <v>0</v>
      </c>
      <c r="G31" s="13">
        <f t="shared" si="2"/>
        <v>0</v>
      </c>
    </row>
    <row r="32" s="2" customFormat="1" ht="21" customHeight="1" spans="1:7">
      <c r="A32" s="11" t="s">
        <v>40</v>
      </c>
      <c r="B32" s="38">
        <v>52.17</v>
      </c>
      <c r="C32" s="38">
        <f t="shared" si="5"/>
        <v>52.95255</v>
      </c>
      <c r="D32" s="35">
        <v>608899</v>
      </c>
      <c r="E32" s="36">
        <v>0.3</v>
      </c>
      <c r="F32" s="37">
        <f t="shared" si="6"/>
        <v>0</v>
      </c>
      <c r="G32" s="13">
        <f t="shared" si="2"/>
        <v>0</v>
      </c>
    </row>
    <row r="33" s="2" customFormat="1" ht="21" customHeight="1" spans="1:7">
      <c r="A33" s="11" t="s">
        <v>41</v>
      </c>
      <c r="B33" s="38">
        <v>32.62</v>
      </c>
      <c r="C33" s="38">
        <f t="shared" si="5"/>
        <v>33.1093</v>
      </c>
      <c r="D33" s="35">
        <v>446369</v>
      </c>
      <c r="E33" s="36">
        <v>0.3</v>
      </c>
      <c r="F33" s="37">
        <f t="shared" si="6"/>
        <v>0</v>
      </c>
      <c r="G33" s="13">
        <f t="shared" si="2"/>
        <v>0</v>
      </c>
    </row>
    <row r="34" s="2" customFormat="1" ht="21" customHeight="1" spans="1:7">
      <c r="A34" s="9" t="s">
        <v>42</v>
      </c>
      <c r="B34" s="31">
        <f>SUM(B35:B40)</f>
        <v>560.22</v>
      </c>
      <c r="C34" s="31">
        <f>SUM(C35:C40)</f>
        <v>568.6233</v>
      </c>
      <c r="D34" s="32">
        <f>SUM(D35:D40)</f>
        <v>5437602</v>
      </c>
      <c r="E34" s="9"/>
      <c r="F34" s="13">
        <f>SUM(F35:F40)</f>
        <v>30232.17</v>
      </c>
      <c r="G34" s="13">
        <f>SUM(G35:G40)</f>
        <v>28757.97</v>
      </c>
    </row>
    <row r="35" s="2" customFormat="1" ht="21" customHeight="1" spans="1:7">
      <c r="A35" s="11" t="s">
        <v>43</v>
      </c>
      <c r="B35" s="38">
        <v>56.22</v>
      </c>
      <c r="C35" s="38">
        <f t="shared" ref="C35:C40" si="7">B35*(1+1.5%)</f>
        <v>57.0633</v>
      </c>
      <c r="D35" s="35">
        <v>630749</v>
      </c>
      <c r="E35" s="36">
        <v>0.85</v>
      </c>
      <c r="F35" s="37">
        <f>ROUND(C35*84*(E35-0.3),2)</f>
        <v>2636.32</v>
      </c>
      <c r="G35" s="13">
        <f t="shared" si="2"/>
        <v>2914.06</v>
      </c>
    </row>
    <row r="36" s="2" customFormat="1" ht="21" customHeight="1" spans="1:7">
      <c r="A36" s="11" t="s">
        <v>44</v>
      </c>
      <c r="B36" s="38">
        <v>83.69</v>
      </c>
      <c r="C36" s="38">
        <f t="shared" si="7"/>
        <v>84.94535</v>
      </c>
      <c r="D36" s="35">
        <v>777024</v>
      </c>
      <c r="E36" s="36">
        <v>0.85</v>
      </c>
      <c r="F36" s="37">
        <f t="shared" ref="F35:F40" si="8">ROUND(C36*84*(E36-0.3),2)</f>
        <v>3924.48</v>
      </c>
      <c r="G36" s="13">
        <f t="shared" si="2"/>
        <v>3589.85</v>
      </c>
    </row>
    <row r="37" s="2" customFormat="1" ht="21" customHeight="1" spans="1:7">
      <c r="A37" s="11" t="s">
        <v>45</v>
      </c>
      <c r="B37" s="38">
        <v>28.13</v>
      </c>
      <c r="C37" s="38">
        <f t="shared" si="7"/>
        <v>28.55195</v>
      </c>
      <c r="D37" s="35">
        <v>269471</v>
      </c>
      <c r="E37" s="36">
        <v>0.85</v>
      </c>
      <c r="F37" s="37">
        <f t="shared" si="8"/>
        <v>1319.1</v>
      </c>
      <c r="G37" s="13">
        <f t="shared" si="2"/>
        <v>1244.96</v>
      </c>
    </row>
    <row r="38" s="2" customFormat="1" ht="21" customHeight="1" spans="1:7">
      <c r="A38" s="11" t="s">
        <v>46</v>
      </c>
      <c r="B38" s="38">
        <v>172.69</v>
      </c>
      <c r="C38" s="38">
        <f t="shared" si="7"/>
        <v>175.28035</v>
      </c>
      <c r="D38" s="35">
        <v>1654276</v>
      </c>
      <c r="E38" s="36">
        <v>1</v>
      </c>
      <c r="F38" s="37">
        <f t="shared" si="8"/>
        <v>10306.48</v>
      </c>
      <c r="G38" s="13">
        <f t="shared" si="2"/>
        <v>9727.14</v>
      </c>
    </row>
    <row r="39" s="2" customFormat="1" ht="21" customHeight="1" spans="1:7">
      <c r="A39" s="11" t="s">
        <v>47</v>
      </c>
      <c r="B39" s="38">
        <v>137.09</v>
      </c>
      <c r="C39" s="38">
        <f t="shared" si="7"/>
        <v>139.14635</v>
      </c>
      <c r="D39" s="35">
        <v>1231638</v>
      </c>
      <c r="E39" s="36">
        <v>1</v>
      </c>
      <c r="F39" s="37">
        <f t="shared" si="8"/>
        <v>8181.81</v>
      </c>
      <c r="G39" s="13">
        <f t="shared" si="2"/>
        <v>7242.03</v>
      </c>
    </row>
    <row r="40" s="2" customFormat="1" ht="21" customHeight="1" spans="1:7">
      <c r="A40" s="11" t="s">
        <v>48</v>
      </c>
      <c r="B40" s="38">
        <v>82.4</v>
      </c>
      <c r="C40" s="38">
        <f t="shared" si="7"/>
        <v>83.636</v>
      </c>
      <c r="D40" s="35">
        <v>874444</v>
      </c>
      <c r="E40" s="36">
        <v>0.85</v>
      </c>
      <c r="F40" s="37">
        <f t="shared" si="8"/>
        <v>3863.98</v>
      </c>
      <c r="G40" s="13">
        <f t="shared" si="2"/>
        <v>4039.93</v>
      </c>
    </row>
    <row r="41" s="2" customFormat="1" ht="21" customHeight="1" spans="1:7">
      <c r="A41" s="9" t="s">
        <v>49</v>
      </c>
      <c r="B41" s="31">
        <f>SUM(B42:B46)</f>
        <v>815.87</v>
      </c>
      <c r="C41" s="31">
        <f>SUM(C42:C46)</f>
        <v>828.10805</v>
      </c>
      <c r="D41" s="32">
        <f>SUM(D42:D46)</f>
        <v>9498863</v>
      </c>
      <c r="E41" s="9"/>
      <c r="F41" s="13">
        <f>SUM(F42:F46)</f>
        <v>0</v>
      </c>
      <c r="G41" s="13">
        <f>SUM(G42:G46)</f>
        <v>0</v>
      </c>
    </row>
    <row r="42" s="2" customFormat="1" ht="21" customHeight="1" spans="1:7">
      <c r="A42" s="11" t="s">
        <v>50</v>
      </c>
      <c r="B42" s="34">
        <v>120.87</v>
      </c>
      <c r="C42" s="34">
        <f t="shared" ref="C42:C46" si="9">B42*(1+1.5%)</f>
        <v>122.68305</v>
      </c>
      <c r="D42" s="35">
        <v>1330262</v>
      </c>
      <c r="E42" s="36">
        <v>0.3</v>
      </c>
      <c r="F42" s="37">
        <f t="shared" ref="F42:F46" si="10">ROUND(C42*84*(E42-0.3),2)</f>
        <v>0</v>
      </c>
      <c r="G42" s="37">
        <f t="shared" ref="G41:G72" si="11">ROUND(D42*84*(E42-0.3)/10000,2)</f>
        <v>0</v>
      </c>
    </row>
    <row r="43" s="2" customFormat="1" ht="21" customHeight="1" spans="1:7">
      <c r="A43" s="11" t="s">
        <v>51</v>
      </c>
      <c r="B43" s="34">
        <v>278.32</v>
      </c>
      <c r="C43" s="34">
        <f t="shared" si="9"/>
        <v>282.4948</v>
      </c>
      <c r="D43" s="35">
        <v>3229090</v>
      </c>
      <c r="E43" s="36">
        <v>0.3</v>
      </c>
      <c r="F43" s="37">
        <f t="shared" si="10"/>
        <v>0</v>
      </c>
      <c r="G43" s="37">
        <f t="shared" si="11"/>
        <v>0</v>
      </c>
    </row>
    <row r="44" s="2" customFormat="1" ht="21" customHeight="1" spans="1:7">
      <c r="A44" s="11" t="s">
        <v>52</v>
      </c>
      <c r="B44" s="34">
        <v>303.17</v>
      </c>
      <c r="C44" s="34">
        <f t="shared" si="9"/>
        <v>307.71755</v>
      </c>
      <c r="D44" s="35">
        <v>3667247</v>
      </c>
      <c r="E44" s="36">
        <v>0.3</v>
      </c>
      <c r="F44" s="37">
        <f t="shared" si="10"/>
        <v>0</v>
      </c>
      <c r="G44" s="37">
        <f t="shared" si="11"/>
        <v>0</v>
      </c>
    </row>
    <row r="45" s="2" customFormat="1" ht="21" customHeight="1" spans="1:7">
      <c r="A45" s="11" t="s">
        <v>53</v>
      </c>
      <c r="B45" s="38">
        <v>68.55</v>
      </c>
      <c r="C45" s="38">
        <f t="shared" si="9"/>
        <v>69.57825</v>
      </c>
      <c r="D45" s="35">
        <v>803226</v>
      </c>
      <c r="E45" s="36">
        <v>0.3</v>
      </c>
      <c r="F45" s="37">
        <f t="shared" si="10"/>
        <v>0</v>
      </c>
      <c r="G45" s="37">
        <f t="shared" si="11"/>
        <v>0</v>
      </c>
    </row>
    <row r="46" s="2" customFormat="1" ht="21" customHeight="1" spans="1:7">
      <c r="A46" s="11" t="s">
        <v>54</v>
      </c>
      <c r="B46" s="38">
        <v>44.96</v>
      </c>
      <c r="C46" s="38">
        <f t="shared" si="9"/>
        <v>45.6344</v>
      </c>
      <c r="D46" s="35">
        <v>469038</v>
      </c>
      <c r="E46" s="36">
        <v>0.3</v>
      </c>
      <c r="F46" s="37">
        <f t="shared" si="10"/>
        <v>0</v>
      </c>
      <c r="G46" s="37">
        <f t="shared" si="11"/>
        <v>0</v>
      </c>
    </row>
    <row r="47" s="2" customFormat="1" ht="21" customHeight="1" spans="1:7">
      <c r="A47" s="9" t="s">
        <v>55</v>
      </c>
      <c r="B47" s="31">
        <f>SUM(B48:B53)</f>
        <v>191.94</v>
      </c>
      <c r="C47" s="31">
        <f>SUM(C48:C53)</f>
        <v>194.8191</v>
      </c>
      <c r="D47" s="32">
        <f>SUM(D48:D53)</f>
        <v>1805448</v>
      </c>
      <c r="E47" s="9"/>
      <c r="F47" s="13">
        <f>SUM(F48:F53)</f>
        <v>9000.63</v>
      </c>
      <c r="G47" s="37">
        <f>SUM(G48:G53)</f>
        <v>8341.17</v>
      </c>
    </row>
    <row r="48" s="2" customFormat="1" ht="21" customHeight="1" spans="1:7">
      <c r="A48" s="11" t="s">
        <v>56</v>
      </c>
      <c r="B48" s="34">
        <v>32.42</v>
      </c>
      <c r="C48" s="34">
        <f t="shared" ref="C48:C53" si="12">B48*(1+1.5%)</f>
        <v>32.9063</v>
      </c>
      <c r="D48" s="35">
        <v>373686</v>
      </c>
      <c r="E48" s="36">
        <v>0.85</v>
      </c>
      <c r="F48" s="37">
        <f t="shared" ref="F48:F53" si="13">ROUND(C48*84*(E48-0.3),2)</f>
        <v>1520.27</v>
      </c>
      <c r="G48" s="37">
        <f t="shared" si="11"/>
        <v>1726.43</v>
      </c>
    </row>
    <row r="49" s="2" customFormat="1" ht="21" customHeight="1" spans="1:7">
      <c r="A49" s="11" t="s">
        <v>57</v>
      </c>
      <c r="B49" s="34">
        <v>41.6</v>
      </c>
      <c r="C49" s="34">
        <f t="shared" si="12"/>
        <v>42.224</v>
      </c>
      <c r="D49" s="35">
        <v>364319</v>
      </c>
      <c r="E49" s="36">
        <v>0.85</v>
      </c>
      <c r="F49" s="37">
        <f t="shared" si="13"/>
        <v>1950.75</v>
      </c>
      <c r="G49" s="37">
        <f t="shared" si="11"/>
        <v>1683.15</v>
      </c>
    </row>
    <row r="50" s="2" customFormat="1" ht="21" customHeight="1" spans="1:7">
      <c r="A50" s="11" t="s">
        <v>58</v>
      </c>
      <c r="B50" s="34">
        <v>31.93</v>
      </c>
      <c r="C50" s="34">
        <f t="shared" si="12"/>
        <v>32.40895</v>
      </c>
      <c r="D50" s="35">
        <v>290455</v>
      </c>
      <c r="E50" s="36">
        <v>0.85</v>
      </c>
      <c r="F50" s="37">
        <f t="shared" si="13"/>
        <v>1497.29</v>
      </c>
      <c r="G50" s="37">
        <f t="shared" si="11"/>
        <v>1341.9</v>
      </c>
    </row>
    <row r="51" s="2" customFormat="1" ht="21" customHeight="1" spans="1:7">
      <c r="A51" s="11" t="s">
        <v>59</v>
      </c>
      <c r="B51" s="34">
        <v>21.93</v>
      </c>
      <c r="C51" s="34">
        <f t="shared" si="12"/>
        <v>22.25895</v>
      </c>
      <c r="D51" s="35">
        <v>198060</v>
      </c>
      <c r="E51" s="36">
        <v>0.85</v>
      </c>
      <c r="F51" s="37">
        <f t="shared" si="13"/>
        <v>1028.36</v>
      </c>
      <c r="G51" s="37">
        <f t="shared" si="11"/>
        <v>915.04</v>
      </c>
    </row>
    <row r="52" s="2" customFormat="1" ht="21" customHeight="1" spans="1:7">
      <c r="A52" s="11" t="s">
        <v>60</v>
      </c>
      <c r="B52" s="34">
        <v>21.86</v>
      </c>
      <c r="C52" s="34">
        <f t="shared" si="12"/>
        <v>22.1879</v>
      </c>
      <c r="D52" s="35">
        <v>195430</v>
      </c>
      <c r="E52" s="36">
        <v>0.85</v>
      </c>
      <c r="F52" s="37">
        <f t="shared" si="13"/>
        <v>1025.08</v>
      </c>
      <c r="G52" s="37">
        <f t="shared" si="11"/>
        <v>902.89</v>
      </c>
    </row>
    <row r="53" s="2" customFormat="1" ht="21" customHeight="1" spans="1:7">
      <c r="A53" s="11" t="s">
        <v>61</v>
      </c>
      <c r="B53" s="34">
        <v>42.2</v>
      </c>
      <c r="C53" s="34">
        <f t="shared" si="12"/>
        <v>42.833</v>
      </c>
      <c r="D53" s="35">
        <v>383498</v>
      </c>
      <c r="E53" s="36">
        <v>0.85</v>
      </c>
      <c r="F53" s="37">
        <f t="shared" si="13"/>
        <v>1978.88</v>
      </c>
      <c r="G53" s="37">
        <f t="shared" si="11"/>
        <v>1771.76</v>
      </c>
    </row>
    <row r="54" s="2" customFormat="1" ht="21" customHeight="1" spans="1:7">
      <c r="A54" s="9" t="s">
        <v>62</v>
      </c>
      <c r="B54" s="31">
        <f>SUM(B55:B57)</f>
        <v>135.58</v>
      </c>
      <c r="C54" s="31">
        <f>SUM(C55:C57)</f>
        <v>137.6137</v>
      </c>
      <c r="D54" s="32">
        <f>SUM(D55:D57)</f>
        <v>1405896</v>
      </c>
      <c r="E54" s="9"/>
      <c r="F54" s="13">
        <f>SUM(F55:F57)</f>
        <v>6881.98</v>
      </c>
      <c r="G54" s="37">
        <f>SUM(G55:G57)</f>
        <v>6941.15</v>
      </c>
    </row>
    <row r="55" s="2" customFormat="1" ht="21" customHeight="1" spans="1:7">
      <c r="A55" s="11" t="s">
        <v>63</v>
      </c>
      <c r="B55" s="34">
        <v>53.17</v>
      </c>
      <c r="C55" s="34">
        <f t="shared" ref="C55:C57" si="14">B55*(1+1.5%)</f>
        <v>53.96755</v>
      </c>
      <c r="D55" s="35">
        <v>703607</v>
      </c>
      <c r="E55" s="36">
        <v>0.85</v>
      </c>
      <c r="F55" s="37">
        <f t="shared" ref="F55:F57" si="15">ROUND(C55*84*(E55-0.3),2)</f>
        <v>2493.3</v>
      </c>
      <c r="G55" s="37">
        <f t="shared" si="11"/>
        <v>3250.66</v>
      </c>
    </row>
    <row r="56" s="2" customFormat="1" ht="21" customHeight="1" spans="1:7">
      <c r="A56" s="11" t="s">
        <v>64</v>
      </c>
      <c r="B56" s="34">
        <v>40.99</v>
      </c>
      <c r="C56" s="34">
        <f t="shared" si="14"/>
        <v>41.60485</v>
      </c>
      <c r="D56" s="35">
        <v>353903</v>
      </c>
      <c r="E56" s="36">
        <v>1</v>
      </c>
      <c r="F56" s="37">
        <f t="shared" si="15"/>
        <v>2446.37</v>
      </c>
      <c r="G56" s="37">
        <f t="shared" si="11"/>
        <v>2080.95</v>
      </c>
    </row>
    <row r="57" s="2" customFormat="1" ht="21" customHeight="1" spans="1:7">
      <c r="A57" s="11" t="s">
        <v>65</v>
      </c>
      <c r="B57" s="34">
        <v>41.42</v>
      </c>
      <c r="C57" s="34">
        <f t="shared" si="14"/>
        <v>42.0413</v>
      </c>
      <c r="D57" s="35">
        <v>348386</v>
      </c>
      <c r="E57" s="36">
        <v>0.85</v>
      </c>
      <c r="F57" s="37">
        <f t="shared" si="15"/>
        <v>1942.31</v>
      </c>
      <c r="G57" s="37">
        <f t="shared" si="11"/>
        <v>1609.54</v>
      </c>
    </row>
    <row r="58" s="2" customFormat="1" ht="21" customHeight="1" spans="1:7">
      <c r="A58" s="9" t="s">
        <v>66</v>
      </c>
      <c r="B58" s="31">
        <f>SUM(B59:B62)</f>
        <v>141.47</v>
      </c>
      <c r="C58" s="31">
        <f>SUM(C59:C62)</f>
        <v>143.59205</v>
      </c>
      <c r="D58" s="32">
        <f>SUM(D59:D62)</f>
        <v>1367188</v>
      </c>
      <c r="E58" s="9"/>
      <c r="F58" s="13">
        <f>SUM(F59:F62)</f>
        <v>8443.21</v>
      </c>
      <c r="G58" s="37">
        <f>SUM(G59:G62)</f>
        <v>8039.06</v>
      </c>
    </row>
    <row r="59" s="2" customFormat="1" ht="21" customHeight="1" spans="1:7">
      <c r="A59" s="11" t="s">
        <v>67</v>
      </c>
      <c r="B59" s="34">
        <v>42.4</v>
      </c>
      <c r="C59" s="34">
        <f t="shared" ref="C59:C62" si="16">B59*(1+1.5%)</f>
        <v>43.036</v>
      </c>
      <c r="D59" s="35">
        <v>435616</v>
      </c>
      <c r="E59" s="36">
        <v>1</v>
      </c>
      <c r="F59" s="37">
        <f t="shared" ref="F59:F62" si="17">ROUND(C59*84*(E59-0.3),2)</f>
        <v>2530.52</v>
      </c>
      <c r="G59" s="37">
        <f t="shared" si="11"/>
        <v>2561.42</v>
      </c>
    </row>
    <row r="60" s="2" customFormat="1" ht="21" customHeight="1" spans="1:7">
      <c r="A60" s="11" t="s">
        <v>68</v>
      </c>
      <c r="B60" s="34">
        <v>54.4</v>
      </c>
      <c r="C60" s="34">
        <f t="shared" si="16"/>
        <v>55.216</v>
      </c>
      <c r="D60" s="35">
        <v>556735</v>
      </c>
      <c r="E60" s="36">
        <v>1</v>
      </c>
      <c r="F60" s="37">
        <f t="shared" si="17"/>
        <v>3246.7</v>
      </c>
      <c r="G60" s="37">
        <f t="shared" si="11"/>
        <v>3273.6</v>
      </c>
    </row>
    <row r="61" s="2" customFormat="1" ht="21" customHeight="1" spans="1:7">
      <c r="A61" s="11" t="s">
        <v>69</v>
      </c>
      <c r="B61" s="34">
        <v>23.52</v>
      </c>
      <c r="C61" s="34">
        <f t="shared" si="16"/>
        <v>23.8728</v>
      </c>
      <c r="D61" s="35">
        <v>190482</v>
      </c>
      <c r="E61" s="36">
        <v>1</v>
      </c>
      <c r="F61" s="37">
        <f t="shared" si="17"/>
        <v>1403.72</v>
      </c>
      <c r="G61" s="37">
        <f t="shared" si="11"/>
        <v>1120.03</v>
      </c>
    </row>
    <row r="62" s="2" customFormat="1" ht="21" customHeight="1" spans="1:7">
      <c r="A62" s="11" t="s">
        <v>70</v>
      </c>
      <c r="B62" s="34">
        <v>21.15</v>
      </c>
      <c r="C62" s="34">
        <f t="shared" si="16"/>
        <v>21.46725</v>
      </c>
      <c r="D62" s="35">
        <v>184355</v>
      </c>
      <c r="E62" s="36">
        <v>1</v>
      </c>
      <c r="F62" s="37">
        <f t="shared" si="17"/>
        <v>1262.27</v>
      </c>
      <c r="G62" s="37">
        <f t="shared" si="11"/>
        <v>1084.01</v>
      </c>
    </row>
    <row r="63" s="2" customFormat="1" ht="21" customHeight="1" spans="1:7">
      <c r="A63" s="9" t="s">
        <v>71</v>
      </c>
      <c r="B63" s="31">
        <f>SUM(B64:B67)</f>
        <v>380.56</v>
      </c>
      <c r="C63" s="31">
        <f>SUM(C64:C67)</f>
        <v>386.2684</v>
      </c>
      <c r="D63" s="32">
        <f>SUM(D64:D67)</f>
        <v>4831974</v>
      </c>
      <c r="E63" s="9"/>
      <c r="F63" s="13">
        <f>SUM(F64:F67)</f>
        <v>14715.7</v>
      </c>
      <c r="G63" s="37">
        <f>SUM(G64:G67)</f>
        <v>17735.38</v>
      </c>
    </row>
    <row r="64" s="2" customFormat="1" ht="21" customHeight="1" spans="1:7">
      <c r="A64" s="11" t="s">
        <v>72</v>
      </c>
      <c r="B64" s="34">
        <v>168.66</v>
      </c>
      <c r="C64" s="34">
        <f t="shared" ref="C64:C67" si="18">B64*(1+1.5%)</f>
        <v>171.1899</v>
      </c>
      <c r="D64" s="35">
        <v>2090578</v>
      </c>
      <c r="E64" s="36">
        <v>0.65</v>
      </c>
      <c r="F64" s="37">
        <f t="shared" ref="F64:F67" si="19">ROUND(C64*84*(E64-0.3),2)</f>
        <v>5032.98</v>
      </c>
      <c r="G64" s="37">
        <f t="shared" si="11"/>
        <v>6146.3</v>
      </c>
    </row>
    <row r="65" s="2" customFormat="1" ht="21" customHeight="1" spans="1:7">
      <c r="A65" s="11" t="s">
        <v>73</v>
      </c>
      <c r="B65" s="34">
        <v>85.66</v>
      </c>
      <c r="C65" s="34">
        <f t="shared" si="18"/>
        <v>86.9449</v>
      </c>
      <c r="D65" s="35">
        <v>1404137</v>
      </c>
      <c r="E65" s="36">
        <v>0.65</v>
      </c>
      <c r="F65" s="37">
        <f t="shared" si="19"/>
        <v>2556.18</v>
      </c>
      <c r="G65" s="37">
        <f t="shared" si="11"/>
        <v>4128.16</v>
      </c>
    </row>
    <row r="66" s="2" customFormat="1" ht="21" customHeight="1" spans="1:7">
      <c r="A66" s="11" t="s">
        <v>74</v>
      </c>
      <c r="B66" s="38">
        <v>94.36</v>
      </c>
      <c r="C66" s="38">
        <f t="shared" si="18"/>
        <v>95.7754</v>
      </c>
      <c r="D66" s="35">
        <v>1018076</v>
      </c>
      <c r="E66" s="36">
        <v>1</v>
      </c>
      <c r="F66" s="37">
        <f t="shared" si="19"/>
        <v>5631.59</v>
      </c>
      <c r="G66" s="37">
        <f t="shared" si="11"/>
        <v>5986.29</v>
      </c>
    </row>
    <row r="67" s="2" customFormat="1" ht="21" customHeight="1" spans="1:7">
      <c r="A67" s="11" t="s">
        <v>75</v>
      </c>
      <c r="B67" s="38">
        <v>31.88</v>
      </c>
      <c r="C67" s="38">
        <f t="shared" si="18"/>
        <v>32.3582</v>
      </c>
      <c r="D67" s="35">
        <v>319183</v>
      </c>
      <c r="E67" s="36">
        <v>0.85</v>
      </c>
      <c r="F67" s="37">
        <f t="shared" si="19"/>
        <v>1494.95</v>
      </c>
      <c r="G67" s="37">
        <f t="shared" si="11"/>
        <v>1474.63</v>
      </c>
    </row>
    <row r="68" s="2" customFormat="1" ht="21" customHeight="1" spans="1:7">
      <c r="A68" s="9" t="s">
        <v>76</v>
      </c>
      <c r="B68" s="31">
        <f>B69</f>
        <v>51.57</v>
      </c>
      <c r="C68" s="31">
        <f>C69</f>
        <v>52.34355</v>
      </c>
      <c r="D68" s="32">
        <f>D69</f>
        <v>450959</v>
      </c>
      <c r="E68" s="9"/>
      <c r="F68" s="13">
        <f>F69</f>
        <v>3077.8</v>
      </c>
      <c r="G68" s="37">
        <f>G69</f>
        <v>2651.64</v>
      </c>
    </row>
    <row r="69" s="2" customFormat="1" ht="21" customHeight="1" spans="1:7">
      <c r="A69" s="11" t="s">
        <v>77</v>
      </c>
      <c r="B69" s="34">
        <v>51.57</v>
      </c>
      <c r="C69" s="34">
        <f t="shared" ref="C69:C73" si="20">B69*(1+1.5%)</f>
        <v>52.34355</v>
      </c>
      <c r="D69" s="35">
        <v>450959</v>
      </c>
      <c r="E69" s="36">
        <v>1</v>
      </c>
      <c r="F69" s="37">
        <f t="shared" ref="F69:F73" si="21">ROUND(C69*84*(E69-0.3),2)</f>
        <v>3077.8</v>
      </c>
      <c r="G69" s="37">
        <f t="shared" si="11"/>
        <v>2651.64</v>
      </c>
    </row>
    <row r="70" s="2" customFormat="1" ht="21" customHeight="1" spans="1:7">
      <c r="A70" s="9" t="s">
        <v>78</v>
      </c>
      <c r="B70" s="31">
        <f>B71</f>
        <v>846.45</v>
      </c>
      <c r="C70" s="31">
        <f>C71</f>
        <v>859.14675</v>
      </c>
      <c r="D70" s="32">
        <f>D71</f>
        <v>10466625</v>
      </c>
      <c r="E70" s="9"/>
      <c r="F70" s="13">
        <f>F71</f>
        <v>0</v>
      </c>
      <c r="G70" s="37">
        <f>G71</f>
        <v>0</v>
      </c>
    </row>
    <row r="71" s="2" customFormat="1" ht="21" customHeight="1" spans="1:7">
      <c r="A71" s="11" t="s">
        <v>79</v>
      </c>
      <c r="B71" s="34">
        <v>846.45</v>
      </c>
      <c r="C71" s="34">
        <f t="shared" si="20"/>
        <v>859.14675</v>
      </c>
      <c r="D71" s="35">
        <v>10466625</v>
      </c>
      <c r="E71" s="36">
        <v>0.3</v>
      </c>
      <c r="F71" s="37">
        <f t="shared" si="21"/>
        <v>0</v>
      </c>
      <c r="G71" s="37">
        <f t="shared" si="11"/>
        <v>0</v>
      </c>
    </row>
    <row r="72" s="2" customFormat="1" ht="21" customHeight="1" spans="1:7">
      <c r="A72" s="9" t="s">
        <v>80</v>
      </c>
      <c r="B72" s="31">
        <f>B73</f>
        <v>338</v>
      </c>
      <c r="C72" s="31">
        <f>C73</f>
        <v>343.07</v>
      </c>
      <c r="D72" s="32">
        <f>D73</f>
        <v>4418060</v>
      </c>
      <c r="E72" s="9"/>
      <c r="F72" s="13">
        <f>F73</f>
        <v>0</v>
      </c>
      <c r="G72" s="37">
        <f>G73</f>
        <v>0</v>
      </c>
    </row>
    <row r="73" s="2" customFormat="1" ht="21" customHeight="1" spans="1:7">
      <c r="A73" s="11" t="s">
        <v>79</v>
      </c>
      <c r="B73" s="34">
        <v>338</v>
      </c>
      <c r="C73" s="34">
        <f t="shared" si="20"/>
        <v>343.07</v>
      </c>
      <c r="D73" s="35">
        <v>4418060</v>
      </c>
      <c r="E73" s="36">
        <v>0.3</v>
      </c>
      <c r="F73" s="37">
        <f t="shared" si="21"/>
        <v>0</v>
      </c>
      <c r="G73" s="37">
        <f t="shared" ref="G73:G104" si="22">ROUND(D73*84*(E73-0.3)/10000,2)</f>
        <v>0</v>
      </c>
    </row>
    <row r="74" s="2" customFormat="1" ht="21" customHeight="1" spans="1:7">
      <c r="A74" s="9" t="s">
        <v>81</v>
      </c>
      <c r="B74" s="31">
        <f>SUM(B75:B81)</f>
        <v>463.03</v>
      </c>
      <c r="C74" s="31">
        <f>SUM(C75:C81)</f>
        <v>469.97545</v>
      </c>
      <c r="D74" s="32">
        <f>SUM(D75:D81)</f>
        <v>4798090</v>
      </c>
      <c r="E74" s="9"/>
      <c r="F74" s="13">
        <f>SUM(F75:F81)</f>
        <v>8050.51</v>
      </c>
      <c r="G74" s="37">
        <f>SUM(G75:G81)</f>
        <v>7853.07</v>
      </c>
    </row>
    <row r="75" s="2" customFormat="1" ht="21" customHeight="1" spans="1:7">
      <c r="A75" s="11" t="s">
        <v>82</v>
      </c>
      <c r="B75" s="34">
        <v>77.27</v>
      </c>
      <c r="C75" s="34">
        <f t="shared" ref="C75:C81" si="23">B75*(1+1.5%)</f>
        <v>78.42905</v>
      </c>
      <c r="D75" s="35">
        <v>853007</v>
      </c>
      <c r="E75" s="36">
        <v>0.3</v>
      </c>
      <c r="F75" s="37">
        <f t="shared" ref="F75:F81" si="24">ROUND(C75*84*(E75-0.3),2)</f>
        <v>0</v>
      </c>
      <c r="G75" s="37">
        <f t="shared" si="22"/>
        <v>0</v>
      </c>
    </row>
    <row r="76" s="2" customFormat="1" ht="21" customHeight="1" spans="1:7">
      <c r="A76" s="11" t="s">
        <v>83</v>
      </c>
      <c r="B76" s="34">
        <v>27.82</v>
      </c>
      <c r="C76" s="34">
        <f t="shared" si="23"/>
        <v>28.2373</v>
      </c>
      <c r="D76" s="35">
        <v>364694</v>
      </c>
      <c r="E76" s="36">
        <v>0.3</v>
      </c>
      <c r="F76" s="37">
        <f t="shared" si="24"/>
        <v>0</v>
      </c>
      <c r="G76" s="37">
        <f t="shared" si="22"/>
        <v>0</v>
      </c>
    </row>
    <row r="77" s="2" customFormat="1" ht="21" customHeight="1" spans="1:7">
      <c r="A77" s="11" t="s">
        <v>84</v>
      </c>
      <c r="B77" s="34">
        <v>88.16</v>
      </c>
      <c r="C77" s="34">
        <f t="shared" si="23"/>
        <v>89.4824</v>
      </c>
      <c r="D77" s="35">
        <v>909277</v>
      </c>
      <c r="E77" s="36">
        <v>0.3</v>
      </c>
      <c r="F77" s="37">
        <f t="shared" si="24"/>
        <v>0</v>
      </c>
      <c r="G77" s="37">
        <f t="shared" si="22"/>
        <v>0</v>
      </c>
    </row>
    <row r="78" s="2" customFormat="1" ht="21" customHeight="1" spans="1:7">
      <c r="A78" s="11" t="s">
        <v>85</v>
      </c>
      <c r="B78" s="34">
        <v>95.39</v>
      </c>
      <c r="C78" s="34">
        <f t="shared" si="23"/>
        <v>96.82085</v>
      </c>
      <c r="D78" s="35">
        <v>907744</v>
      </c>
      <c r="E78" s="36">
        <v>0.65</v>
      </c>
      <c r="F78" s="37">
        <f t="shared" si="24"/>
        <v>2846.53</v>
      </c>
      <c r="G78" s="37">
        <f t="shared" si="22"/>
        <v>2668.77</v>
      </c>
    </row>
    <row r="79" s="2" customFormat="1" ht="21" customHeight="1" spans="1:7">
      <c r="A79" s="11" t="s">
        <v>86</v>
      </c>
      <c r="B79" s="34">
        <v>71.77</v>
      </c>
      <c r="C79" s="34">
        <f t="shared" si="23"/>
        <v>72.84655</v>
      </c>
      <c r="D79" s="35">
        <v>748777</v>
      </c>
      <c r="E79" s="36">
        <v>0.65</v>
      </c>
      <c r="F79" s="37">
        <f t="shared" si="24"/>
        <v>2141.69</v>
      </c>
      <c r="G79" s="37">
        <f t="shared" si="22"/>
        <v>2201.4</v>
      </c>
    </row>
    <row r="80" s="2" customFormat="1" ht="21" customHeight="1" spans="1:7">
      <c r="A80" s="11" t="s">
        <v>87</v>
      </c>
      <c r="B80" s="34">
        <v>51.65</v>
      </c>
      <c r="C80" s="34">
        <f t="shared" si="23"/>
        <v>52.42475</v>
      </c>
      <c r="D80" s="35">
        <v>530684</v>
      </c>
      <c r="E80" s="36">
        <v>0.65</v>
      </c>
      <c r="F80" s="37">
        <f t="shared" si="24"/>
        <v>1541.29</v>
      </c>
      <c r="G80" s="37">
        <f t="shared" si="22"/>
        <v>1560.21</v>
      </c>
    </row>
    <row r="81" s="2" customFormat="1" ht="21" customHeight="1" spans="1:7">
      <c r="A81" s="11" t="s">
        <v>88</v>
      </c>
      <c r="B81" s="34">
        <v>50.97</v>
      </c>
      <c r="C81" s="34">
        <f t="shared" si="23"/>
        <v>51.73455</v>
      </c>
      <c r="D81" s="35">
        <v>483907</v>
      </c>
      <c r="E81" s="36">
        <v>0.65</v>
      </c>
      <c r="F81" s="37">
        <f t="shared" si="24"/>
        <v>1521</v>
      </c>
      <c r="G81" s="37">
        <f t="shared" si="22"/>
        <v>1422.69</v>
      </c>
    </row>
    <row r="82" s="2" customFormat="1" ht="21" customHeight="1" spans="1:7">
      <c r="A82" s="9" t="s">
        <v>89</v>
      </c>
      <c r="B82" s="31">
        <f>SUM(B83:B85)</f>
        <v>167.37</v>
      </c>
      <c r="C82" s="31">
        <f>SUM(C83:C85)</f>
        <v>169.88055</v>
      </c>
      <c r="D82" s="32">
        <f>SUM(D83:D85)</f>
        <v>1727063</v>
      </c>
      <c r="E82" s="9"/>
      <c r="F82" s="13">
        <f>SUM(F83:F85)</f>
        <v>7848.48</v>
      </c>
      <c r="G82" s="37">
        <f>SUM(G83:G85)</f>
        <v>7979.03</v>
      </c>
    </row>
    <row r="83" s="2" customFormat="1" ht="21" customHeight="1" spans="1:7">
      <c r="A83" s="11" t="s">
        <v>90</v>
      </c>
      <c r="B83" s="34">
        <v>72.79</v>
      </c>
      <c r="C83" s="34">
        <f t="shared" ref="C83:C85" si="25">B83*(1+1.5%)</f>
        <v>73.88185</v>
      </c>
      <c r="D83" s="35">
        <v>814688</v>
      </c>
      <c r="E83" s="36">
        <v>0.85</v>
      </c>
      <c r="F83" s="37">
        <f t="shared" ref="F83:F85" si="26">ROUND(C83*84*(E83-0.3),2)</f>
        <v>3413.34</v>
      </c>
      <c r="G83" s="37">
        <f t="shared" si="22"/>
        <v>3763.86</v>
      </c>
    </row>
    <row r="84" s="2" customFormat="1" ht="21" customHeight="1" spans="1:7">
      <c r="A84" s="11" t="s">
        <v>91</v>
      </c>
      <c r="B84" s="34">
        <v>46.86</v>
      </c>
      <c r="C84" s="34">
        <f t="shared" si="25"/>
        <v>47.5629</v>
      </c>
      <c r="D84" s="35">
        <v>478299</v>
      </c>
      <c r="E84" s="36">
        <v>0.85</v>
      </c>
      <c r="F84" s="37">
        <f t="shared" si="26"/>
        <v>2197.41</v>
      </c>
      <c r="G84" s="37">
        <f t="shared" si="22"/>
        <v>2209.74</v>
      </c>
    </row>
    <row r="85" s="2" customFormat="1" ht="21" customHeight="1" spans="1:7">
      <c r="A85" s="11" t="s">
        <v>92</v>
      </c>
      <c r="B85" s="34">
        <v>47.72</v>
      </c>
      <c r="C85" s="34">
        <f t="shared" si="25"/>
        <v>48.4358</v>
      </c>
      <c r="D85" s="35">
        <v>434076</v>
      </c>
      <c r="E85" s="36">
        <v>0.85</v>
      </c>
      <c r="F85" s="37">
        <f t="shared" si="26"/>
        <v>2237.73</v>
      </c>
      <c r="G85" s="37">
        <f t="shared" si="22"/>
        <v>2005.43</v>
      </c>
    </row>
    <row r="86" s="2" customFormat="1" ht="21" customHeight="1" spans="1:7">
      <c r="A86" s="9" t="s">
        <v>93</v>
      </c>
      <c r="B86" s="31">
        <f>SUM(B87:B92)</f>
        <v>361.17</v>
      </c>
      <c r="C86" s="31">
        <f>SUM(C87:C92)</f>
        <v>366.58755</v>
      </c>
      <c r="D86" s="32">
        <f>SUM(D87:D92)</f>
        <v>3663417</v>
      </c>
      <c r="E86" s="9"/>
      <c r="F86" s="13">
        <f>SUM(F87:F92)</f>
        <v>16936.34</v>
      </c>
      <c r="G86" s="37">
        <f>SUM(G87:G92)</f>
        <v>16924.99</v>
      </c>
    </row>
    <row r="87" s="2" customFormat="1" ht="21" customHeight="1" spans="1:7">
      <c r="A87" s="11" t="s">
        <v>94</v>
      </c>
      <c r="B87" s="34">
        <v>32.06</v>
      </c>
      <c r="C87" s="34">
        <f t="shared" ref="C87:C92" si="27">B87*(1+1.5%)</f>
        <v>32.5409</v>
      </c>
      <c r="D87" s="35">
        <v>414539</v>
      </c>
      <c r="E87" s="36">
        <v>0.85</v>
      </c>
      <c r="F87" s="37">
        <f t="shared" ref="F87:F92" si="28">ROUND(C87*84*(E87-0.3),2)</f>
        <v>1503.39</v>
      </c>
      <c r="G87" s="37">
        <f t="shared" si="22"/>
        <v>1915.17</v>
      </c>
    </row>
    <row r="88" s="2" customFormat="1" ht="21" customHeight="1" spans="1:7">
      <c r="A88" s="11" t="s">
        <v>95</v>
      </c>
      <c r="B88" s="34">
        <v>51.37</v>
      </c>
      <c r="C88" s="34">
        <f t="shared" si="27"/>
        <v>52.14055</v>
      </c>
      <c r="D88" s="35">
        <v>653403</v>
      </c>
      <c r="E88" s="36">
        <v>0.85</v>
      </c>
      <c r="F88" s="37">
        <f t="shared" si="28"/>
        <v>2408.89</v>
      </c>
      <c r="G88" s="37">
        <f t="shared" si="22"/>
        <v>3018.72</v>
      </c>
    </row>
    <row r="89" s="2" customFormat="1" ht="21" customHeight="1" spans="1:7">
      <c r="A89" s="11" t="s">
        <v>96</v>
      </c>
      <c r="B89" s="34">
        <v>35.3</v>
      </c>
      <c r="C89" s="34">
        <f t="shared" si="27"/>
        <v>35.8295</v>
      </c>
      <c r="D89" s="35">
        <v>337723</v>
      </c>
      <c r="E89" s="36">
        <v>0.85</v>
      </c>
      <c r="F89" s="37">
        <f t="shared" si="28"/>
        <v>1655.32</v>
      </c>
      <c r="G89" s="37">
        <f t="shared" si="22"/>
        <v>1560.28</v>
      </c>
    </row>
    <row r="90" s="2" customFormat="1" ht="21" customHeight="1" spans="1:7">
      <c r="A90" s="11" t="s">
        <v>97</v>
      </c>
      <c r="B90" s="34">
        <v>51.57</v>
      </c>
      <c r="C90" s="34">
        <f t="shared" si="27"/>
        <v>52.34355</v>
      </c>
      <c r="D90" s="35">
        <v>525790</v>
      </c>
      <c r="E90" s="36">
        <v>0.85</v>
      </c>
      <c r="F90" s="37">
        <f t="shared" si="28"/>
        <v>2418.27</v>
      </c>
      <c r="G90" s="37">
        <f t="shared" si="22"/>
        <v>2429.15</v>
      </c>
    </row>
    <row r="91" s="2" customFormat="1" ht="21" customHeight="1" spans="1:7">
      <c r="A91" s="11" t="s">
        <v>98</v>
      </c>
      <c r="B91" s="34">
        <v>93.26</v>
      </c>
      <c r="C91" s="34">
        <f t="shared" si="27"/>
        <v>94.6589</v>
      </c>
      <c r="D91" s="35">
        <v>824608</v>
      </c>
      <c r="E91" s="36">
        <v>0.85</v>
      </c>
      <c r="F91" s="37">
        <f t="shared" si="28"/>
        <v>4373.24</v>
      </c>
      <c r="G91" s="37">
        <f t="shared" si="22"/>
        <v>3809.69</v>
      </c>
    </row>
    <row r="92" s="2" customFormat="1" ht="21" customHeight="1" spans="1:7">
      <c r="A92" s="11" t="s">
        <v>99</v>
      </c>
      <c r="B92" s="38">
        <v>97.61</v>
      </c>
      <c r="C92" s="38">
        <f t="shared" si="27"/>
        <v>99.07415</v>
      </c>
      <c r="D92" s="35">
        <v>907354</v>
      </c>
      <c r="E92" s="36">
        <v>0.85</v>
      </c>
      <c r="F92" s="37">
        <f t="shared" si="28"/>
        <v>4577.23</v>
      </c>
      <c r="G92" s="37">
        <f t="shared" si="22"/>
        <v>4191.98</v>
      </c>
    </row>
    <row r="93" s="2" customFormat="1" ht="21" customHeight="1" spans="1:7">
      <c r="A93" s="9" t="s">
        <v>100</v>
      </c>
      <c r="B93" s="31">
        <f>SUM(B94:B96)</f>
        <v>366.69</v>
      </c>
      <c r="C93" s="31">
        <f>SUM(C94:C96)</f>
        <v>372.19035</v>
      </c>
      <c r="D93" s="32">
        <f>SUM(D94:D96)</f>
        <v>3553725</v>
      </c>
      <c r="E93" s="9"/>
      <c r="F93" s="13">
        <f>SUM(F94:F96)</f>
        <v>17195.19</v>
      </c>
      <c r="G93" s="37">
        <f>SUM(G94:G96)</f>
        <v>16418.21</v>
      </c>
    </row>
    <row r="94" s="2" customFormat="1" ht="21" customHeight="1" spans="1:7">
      <c r="A94" s="11" t="s">
        <v>101</v>
      </c>
      <c r="B94" s="34">
        <v>105.4</v>
      </c>
      <c r="C94" s="34">
        <f t="shared" ref="C94:C96" si="29">B94*(1+1.5%)</f>
        <v>106.981</v>
      </c>
      <c r="D94" s="35">
        <v>1035411</v>
      </c>
      <c r="E94" s="36">
        <v>0.85</v>
      </c>
      <c r="F94" s="37">
        <f t="shared" ref="F94:F96" si="30">ROUND(C94*84*(E94-0.3),2)</f>
        <v>4942.52</v>
      </c>
      <c r="G94" s="37">
        <f t="shared" si="22"/>
        <v>4783.6</v>
      </c>
    </row>
    <row r="95" s="2" customFormat="1" ht="21" customHeight="1" spans="1:7">
      <c r="A95" s="11" t="s">
        <v>102</v>
      </c>
      <c r="B95" s="34">
        <v>158.84</v>
      </c>
      <c r="C95" s="34">
        <f t="shared" si="29"/>
        <v>161.2226</v>
      </c>
      <c r="D95" s="35">
        <v>1503737</v>
      </c>
      <c r="E95" s="36">
        <v>0.85</v>
      </c>
      <c r="F95" s="37">
        <f t="shared" si="30"/>
        <v>7448.48</v>
      </c>
      <c r="G95" s="37">
        <f t="shared" si="22"/>
        <v>6947.26</v>
      </c>
    </row>
    <row r="96" s="2" customFormat="1" ht="21" customHeight="1" spans="1:7">
      <c r="A96" s="11" t="s">
        <v>103</v>
      </c>
      <c r="B96" s="38">
        <v>102.45</v>
      </c>
      <c r="C96" s="38">
        <f t="shared" si="29"/>
        <v>103.98675</v>
      </c>
      <c r="D96" s="35">
        <v>1014577</v>
      </c>
      <c r="E96" s="36">
        <v>0.85</v>
      </c>
      <c r="F96" s="37">
        <f t="shared" si="30"/>
        <v>4804.19</v>
      </c>
      <c r="G96" s="37">
        <f t="shared" si="22"/>
        <v>4687.35</v>
      </c>
    </row>
    <row r="97" s="2" customFormat="1" ht="21" customHeight="1" spans="1:7">
      <c r="A97" s="9" t="s">
        <v>104</v>
      </c>
      <c r="B97" s="31">
        <f>SUM(B98:B101)</f>
        <v>210.17</v>
      </c>
      <c r="C97" s="31">
        <f>SUM(C98:C101)</f>
        <v>213.32255</v>
      </c>
      <c r="D97" s="32">
        <f>SUM(D98:D101)</f>
        <v>2194019</v>
      </c>
      <c r="E97" s="9"/>
      <c r="F97" s="13">
        <f>SUM(F98:F101)</f>
        <v>6271.69</v>
      </c>
      <c r="G97" s="37">
        <f>SUM(G98:G101)</f>
        <v>6450.42</v>
      </c>
    </row>
    <row r="98" s="2" customFormat="1" ht="21" customHeight="1" spans="1:7">
      <c r="A98" s="11" t="s">
        <v>105</v>
      </c>
      <c r="B98" s="34">
        <v>51.34</v>
      </c>
      <c r="C98" s="34">
        <f t="shared" ref="C98:C101" si="31">B98*(1+1.5%)</f>
        <v>52.1101</v>
      </c>
      <c r="D98" s="35">
        <v>602402</v>
      </c>
      <c r="E98" s="36">
        <v>0.65</v>
      </c>
      <c r="F98" s="37">
        <f t="shared" ref="F98:F101" si="32">ROUND(C98*84*(E98-0.3),2)</f>
        <v>1532.04</v>
      </c>
      <c r="G98" s="37">
        <f t="shared" si="22"/>
        <v>1771.06</v>
      </c>
    </row>
    <row r="99" s="2" customFormat="1" ht="21" customHeight="1" spans="1:7">
      <c r="A99" s="11" t="s">
        <v>106</v>
      </c>
      <c r="B99" s="34">
        <v>18.64</v>
      </c>
      <c r="C99" s="34">
        <f t="shared" si="31"/>
        <v>18.9196</v>
      </c>
      <c r="D99" s="35">
        <v>209116</v>
      </c>
      <c r="E99" s="36">
        <v>0.65</v>
      </c>
      <c r="F99" s="37">
        <f t="shared" si="32"/>
        <v>556.24</v>
      </c>
      <c r="G99" s="37">
        <f t="shared" si="22"/>
        <v>614.8</v>
      </c>
    </row>
    <row r="100" s="2" customFormat="1" ht="21" customHeight="1" spans="1:7">
      <c r="A100" s="11" t="s">
        <v>107</v>
      </c>
      <c r="B100" s="34">
        <v>80.05</v>
      </c>
      <c r="C100" s="34">
        <f t="shared" si="31"/>
        <v>81.25075</v>
      </c>
      <c r="D100" s="35">
        <v>741591</v>
      </c>
      <c r="E100" s="36">
        <v>0.65</v>
      </c>
      <c r="F100" s="37">
        <f t="shared" si="32"/>
        <v>2388.77</v>
      </c>
      <c r="G100" s="37">
        <f t="shared" si="22"/>
        <v>2180.28</v>
      </c>
    </row>
    <row r="101" s="2" customFormat="1" ht="21" customHeight="1" spans="1:7">
      <c r="A101" s="11" t="s">
        <v>108</v>
      </c>
      <c r="B101" s="34">
        <v>60.14</v>
      </c>
      <c r="C101" s="34">
        <f t="shared" si="31"/>
        <v>61.0421</v>
      </c>
      <c r="D101" s="35">
        <v>640910</v>
      </c>
      <c r="E101" s="36">
        <v>0.65</v>
      </c>
      <c r="F101" s="37">
        <f t="shared" si="32"/>
        <v>1794.64</v>
      </c>
      <c r="G101" s="37">
        <f t="shared" si="22"/>
        <v>1884.28</v>
      </c>
    </row>
    <row r="102" s="2" customFormat="1" ht="21" customHeight="1" spans="1:7">
      <c r="A102" s="9" t="s">
        <v>109</v>
      </c>
      <c r="B102" s="31">
        <f>SUM(B103:B107)</f>
        <v>266.53</v>
      </c>
      <c r="C102" s="31">
        <f>SUM(C103:C107)</f>
        <v>270.52795</v>
      </c>
      <c r="D102" s="32">
        <f>SUM(D103:D107)</f>
        <v>2798321</v>
      </c>
      <c r="E102" s="9"/>
      <c r="F102" s="13">
        <f>SUM(F103:F107)</f>
        <v>12498.4</v>
      </c>
      <c r="G102" s="37">
        <f>SUM(G103:G107)</f>
        <v>12928.25</v>
      </c>
    </row>
    <row r="103" s="2" customFormat="1" ht="21" customHeight="1" spans="1:7">
      <c r="A103" s="11" t="s">
        <v>110</v>
      </c>
      <c r="B103" s="34">
        <v>85.34</v>
      </c>
      <c r="C103" s="34">
        <f t="shared" ref="C103:C107" si="33">B103*(1+1.5%)</f>
        <v>86.6201</v>
      </c>
      <c r="D103" s="35">
        <v>1119901</v>
      </c>
      <c r="E103" s="36">
        <v>0.85</v>
      </c>
      <c r="F103" s="37">
        <f t="shared" ref="F103:F107" si="34">ROUND(C103*84*(E103-0.3),2)</f>
        <v>4001.85</v>
      </c>
      <c r="G103" s="37">
        <f t="shared" si="22"/>
        <v>5173.94</v>
      </c>
    </row>
    <row r="104" s="2" customFormat="1" ht="21" customHeight="1" spans="1:7">
      <c r="A104" s="11" t="s">
        <v>111</v>
      </c>
      <c r="B104" s="34">
        <v>73.29</v>
      </c>
      <c r="C104" s="34">
        <f t="shared" si="33"/>
        <v>74.38935</v>
      </c>
      <c r="D104" s="35">
        <v>618523</v>
      </c>
      <c r="E104" s="36">
        <v>0.85</v>
      </c>
      <c r="F104" s="37">
        <f t="shared" si="34"/>
        <v>3436.79</v>
      </c>
      <c r="G104" s="37">
        <f t="shared" si="22"/>
        <v>2857.58</v>
      </c>
    </row>
    <row r="105" s="2" customFormat="1" ht="21" customHeight="1" spans="1:7">
      <c r="A105" s="11" t="s">
        <v>112</v>
      </c>
      <c r="B105" s="34">
        <v>31.82</v>
      </c>
      <c r="C105" s="34">
        <f t="shared" si="33"/>
        <v>32.2973</v>
      </c>
      <c r="D105" s="35">
        <v>315502</v>
      </c>
      <c r="E105" s="36">
        <v>0.85</v>
      </c>
      <c r="F105" s="37">
        <f t="shared" si="34"/>
        <v>1492.14</v>
      </c>
      <c r="G105" s="37">
        <f t="shared" ref="G105:G136" si="35">ROUND(D105*84*(E105-0.3)/10000,2)</f>
        <v>1457.62</v>
      </c>
    </row>
    <row r="106" s="2" customFormat="1" ht="21" customHeight="1" spans="1:7">
      <c r="A106" s="11" t="s">
        <v>113</v>
      </c>
      <c r="B106" s="34">
        <v>37.5</v>
      </c>
      <c r="C106" s="34">
        <f t="shared" si="33"/>
        <v>38.0625</v>
      </c>
      <c r="D106" s="35">
        <v>367175</v>
      </c>
      <c r="E106" s="36">
        <v>0.85</v>
      </c>
      <c r="F106" s="37">
        <f t="shared" si="34"/>
        <v>1758.49</v>
      </c>
      <c r="G106" s="37">
        <f t="shared" si="35"/>
        <v>1696.35</v>
      </c>
    </row>
    <row r="107" s="2" customFormat="1" ht="21" customHeight="1" spans="1:7">
      <c r="A107" s="11" t="s">
        <v>114</v>
      </c>
      <c r="B107" s="34">
        <v>38.58</v>
      </c>
      <c r="C107" s="34">
        <f t="shared" si="33"/>
        <v>39.1587</v>
      </c>
      <c r="D107" s="35">
        <v>377220</v>
      </c>
      <c r="E107" s="36">
        <v>0.85</v>
      </c>
      <c r="F107" s="37">
        <f t="shared" si="34"/>
        <v>1809.13</v>
      </c>
      <c r="G107" s="37">
        <f t="shared" si="35"/>
        <v>1742.76</v>
      </c>
    </row>
    <row r="108" s="2" customFormat="1" ht="21" customHeight="1" spans="1:7">
      <c r="A108" s="9" t="s">
        <v>115</v>
      </c>
      <c r="B108" s="31">
        <f>SUM(B109:B110)</f>
        <v>178.02</v>
      </c>
      <c r="C108" s="31">
        <f>SUM(C109:C110)</f>
        <v>180.6903</v>
      </c>
      <c r="D108" s="32">
        <f>SUM(D109:D110)</f>
        <v>1750945</v>
      </c>
      <c r="E108" s="9"/>
      <c r="F108" s="13">
        <f>SUM(F109:F110)</f>
        <v>8347.89</v>
      </c>
      <c r="G108" s="37">
        <f>SUM(G109:G110)</f>
        <v>8089.36</v>
      </c>
    </row>
    <row r="109" s="2" customFormat="1" ht="21" customHeight="1" spans="1:7">
      <c r="A109" s="11" t="s">
        <v>116</v>
      </c>
      <c r="B109" s="34">
        <v>58.68</v>
      </c>
      <c r="C109" s="34">
        <f t="shared" ref="C109:C113" si="36">B109*(1+1.5%)</f>
        <v>59.5602</v>
      </c>
      <c r="D109" s="35">
        <v>575795</v>
      </c>
      <c r="E109" s="36">
        <v>0.85</v>
      </c>
      <c r="F109" s="37">
        <f t="shared" ref="F109:F113" si="37">ROUND(C109*84*(E109-0.3),2)</f>
        <v>2751.68</v>
      </c>
      <c r="G109" s="37">
        <f t="shared" si="35"/>
        <v>2660.17</v>
      </c>
    </row>
    <row r="110" s="2" customFormat="1" ht="21" customHeight="1" spans="1:7">
      <c r="A110" s="11" t="s">
        <v>117</v>
      </c>
      <c r="B110" s="34">
        <v>119.34</v>
      </c>
      <c r="C110" s="34">
        <f t="shared" si="36"/>
        <v>121.1301</v>
      </c>
      <c r="D110" s="35">
        <v>1175150</v>
      </c>
      <c r="E110" s="36">
        <v>0.85</v>
      </c>
      <c r="F110" s="37">
        <f t="shared" si="37"/>
        <v>5596.21</v>
      </c>
      <c r="G110" s="37">
        <f t="shared" si="35"/>
        <v>5429.19</v>
      </c>
    </row>
    <row r="111" s="2" customFormat="1" ht="21" customHeight="1" spans="1:7">
      <c r="A111" s="9" t="s">
        <v>118</v>
      </c>
      <c r="B111" s="31">
        <f>SUM(B112:B113)</f>
        <v>198.19</v>
      </c>
      <c r="C111" s="31">
        <f>SUM(C112:C113)</f>
        <v>201.16285</v>
      </c>
      <c r="D111" s="32">
        <f>SUM(D112:D113)</f>
        <v>1863587</v>
      </c>
      <c r="E111" s="9"/>
      <c r="F111" s="13">
        <f>SUM(F112:F113)</f>
        <v>9293.72</v>
      </c>
      <c r="G111" s="37">
        <f>SUM(G112:G113)</f>
        <v>8609.77</v>
      </c>
    </row>
    <row r="112" s="2" customFormat="1" ht="21" customHeight="1" spans="1:7">
      <c r="A112" s="11" t="s">
        <v>119</v>
      </c>
      <c r="B112" s="34">
        <v>99.05</v>
      </c>
      <c r="C112" s="34">
        <f t="shared" si="36"/>
        <v>100.53575</v>
      </c>
      <c r="D112" s="35">
        <v>931868</v>
      </c>
      <c r="E112" s="36">
        <v>0.85</v>
      </c>
      <c r="F112" s="37">
        <f t="shared" si="37"/>
        <v>4644.75</v>
      </c>
      <c r="G112" s="37">
        <f t="shared" si="35"/>
        <v>4305.23</v>
      </c>
    </row>
    <row r="113" s="2" customFormat="1" ht="21" customHeight="1" spans="1:7">
      <c r="A113" s="11" t="s">
        <v>120</v>
      </c>
      <c r="B113" s="34">
        <v>99.14</v>
      </c>
      <c r="C113" s="34">
        <f t="shared" si="36"/>
        <v>100.6271</v>
      </c>
      <c r="D113" s="35">
        <v>931719</v>
      </c>
      <c r="E113" s="36">
        <v>0.85</v>
      </c>
      <c r="F113" s="37">
        <f t="shared" si="37"/>
        <v>4648.97</v>
      </c>
      <c r="G113" s="37">
        <f t="shared" si="35"/>
        <v>4304.54</v>
      </c>
    </row>
    <row r="114" s="2" customFormat="1" ht="21" customHeight="1" spans="1:7">
      <c r="A114" s="9" t="s">
        <v>121</v>
      </c>
      <c r="B114" s="31">
        <f>SUM(B115:B117)</f>
        <v>109.31</v>
      </c>
      <c r="C114" s="31">
        <f>SUM(C115:C117)</f>
        <v>110.94965</v>
      </c>
      <c r="D114" s="32">
        <f>SUM(D115:D117)</f>
        <v>1015588</v>
      </c>
      <c r="E114" s="9"/>
      <c r="F114" s="13">
        <f>SUM(F115:F117)</f>
        <v>5125.87</v>
      </c>
      <c r="G114" s="37">
        <f>SUM(G115:G117)</f>
        <v>4692.01</v>
      </c>
    </row>
    <row r="115" s="2" customFormat="1" ht="21" customHeight="1" spans="1:7">
      <c r="A115" s="11" t="s">
        <v>122</v>
      </c>
      <c r="B115" s="34">
        <v>38.47</v>
      </c>
      <c r="C115" s="34">
        <f t="shared" ref="C115:C117" si="38">B115*(1+1.5%)</f>
        <v>39.04705</v>
      </c>
      <c r="D115" s="35">
        <v>408537</v>
      </c>
      <c r="E115" s="36">
        <v>0.85</v>
      </c>
      <c r="F115" s="37">
        <f t="shared" ref="F115:F117" si="39">ROUND(C115*84*(E115-0.3),2)</f>
        <v>1803.97</v>
      </c>
      <c r="G115" s="37">
        <f t="shared" si="35"/>
        <v>1887.44</v>
      </c>
    </row>
    <row r="116" s="2" customFormat="1" ht="21" customHeight="1" spans="1:7">
      <c r="A116" s="11" t="s">
        <v>123</v>
      </c>
      <c r="B116" s="34">
        <v>28.96</v>
      </c>
      <c r="C116" s="34">
        <f t="shared" si="38"/>
        <v>29.3944</v>
      </c>
      <c r="D116" s="35">
        <v>235390</v>
      </c>
      <c r="E116" s="36">
        <v>0.85</v>
      </c>
      <c r="F116" s="37">
        <f t="shared" si="39"/>
        <v>1358.02</v>
      </c>
      <c r="G116" s="37">
        <f t="shared" si="35"/>
        <v>1087.5</v>
      </c>
    </row>
    <row r="117" s="2" customFormat="1" ht="21" customHeight="1" spans="1:7">
      <c r="A117" s="11" t="s">
        <v>124</v>
      </c>
      <c r="B117" s="38">
        <v>41.88</v>
      </c>
      <c r="C117" s="38">
        <f t="shared" si="38"/>
        <v>42.5082</v>
      </c>
      <c r="D117" s="35">
        <v>371661</v>
      </c>
      <c r="E117" s="36">
        <v>0.85</v>
      </c>
      <c r="F117" s="37">
        <f t="shared" si="39"/>
        <v>1963.88</v>
      </c>
      <c r="G117" s="37">
        <f t="shared" si="35"/>
        <v>1717.07</v>
      </c>
    </row>
    <row r="118" s="2" customFormat="1" ht="21" customHeight="1" spans="1:7">
      <c r="A118" s="9" t="s">
        <v>125</v>
      </c>
      <c r="B118" s="31">
        <f>SUM(B119:B153)</f>
        <v>2661.61</v>
      </c>
      <c r="C118" s="31">
        <f>SUM(C119:C153)</f>
        <v>2701.53415</v>
      </c>
      <c r="D118" s="32">
        <f>SUM(D119:D153)</f>
        <v>24288889</v>
      </c>
      <c r="E118" s="9"/>
      <c r="F118" s="13">
        <f>SUM(F119:F153)</f>
        <v>139579.7</v>
      </c>
      <c r="G118" s="37">
        <f>SUM(G119:G153)</f>
        <v>124623</v>
      </c>
    </row>
    <row r="119" s="2" customFormat="1" ht="21" customHeight="1" spans="1:7">
      <c r="A119" s="11" t="s">
        <v>126</v>
      </c>
      <c r="B119" s="34">
        <v>6.26</v>
      </c>
      <c r="C119" s="34">
        <f t="shared" ref="C119:C153" si="40">B119*(1+1.5%)</f>
        <v>6.3539</v>
      </c>
      <c r="D119" s="35">
        <v>64429</v>
      </c>
      <c r="E119" s="36">
        <v>0.85</v>
      </c>
      <c r="F119" s="37">
        <f t="shared" ref="F119:F153" si="41">ROUND(C119*84*(E119-0.3),2)</f>
        <v>293.55</v>
      </c>
      <c r="G119" s="37">
        <f t="shared" si="35"/>
        <v>297.66</v>
      </c>
    </row>
    <row r="120" s="2" customFormat="1" ht="21" customHeight="1" spans="1:7">
      <c r="A120" s="11" t="s">
        <v>127</v>
      </c>
      <c r="B120" s="34">
        <v>33.93</v>
      </c>
      <c r="C120" s="34">
        <f t="shared" si="40"/>
        <v>34.43895</v>
      </c>
      <c r="D120" s="35">
        <v>353916</v>
      </c>
      <c r="E120" s="36">
        <v>1</v>
      </c>
      <c r="F120" s="37">
        <f t="shared" si="41"/>
        <v>2025.01</v>
      </c>
      <c r="G120" s="37">
        <f t="shared" si="35"/>
        <v>2081.03</v>
      </c>
    </row>
    <row r="121" s="2" customFormat="1" ht="21" customHeight="1" spans="1:7">
      <c r="A121" s="11" t="s">
        <v>128</v>
      </c>
      <c r="B121" s="34">
        <v>21.66</v>
      </c>
      <c r="C121" s="34">
        <f t="shared" si="40"/>
        <v>21.9849</v>
      </c>
      <c r="D121" s="35">
        <v>186009</v>
      </c>
      <c r="E121" s="36">
        <v>0.85</v>
      </c>
      <c r="F121" s="37">
        <f t="shared" si="41"/>
        <v>1015.7</v>
      </c>
      <c r="G121" s="37">
        <f t="shared" si="35"/>
        <v>859.36</v>
      </c>
    </row>
    <row r="122" s="2" customFormat="1" ht="21" customHeight="1" spans="1:7">
      <c r="A122" s="11" t="s">
        <v>129</v>
      </c>
      <c r="B122" s="34">
        <v>36.45</v>
      </c>
      <c r="C122" s="34">
        <f t="shared" si="40"/>
        <v>36.99675</v>
      </c>
      <c r="D122" s="35">
        <v>322482</v>
      </c>
      <c r="E122" s="36">
        <v>0.85</v>
      </c>
      <c r="F122" s="37">
        <f t="shared" si="41"/>
        <v>1709.25</v>
      </c>
      <c r="G122" s="37">
        <f t="shared" si="35"/>
        <v>1489.87</v>
      </c>
    </row>
    <row r="123" s="2" customFormat="1" ht="21" customHeight="1" spans="1:7">
      <c r="A123" s="11" t="s">
        <v>130</v>
      </c>
      <c r="B123" s="34">
        <v>19.06</v>
      </c>
      <c r="C123" s="34">
        <f t="shared" si="40"/>
        <v>19.3459</v>
      </c>
      <c r="D123" s="35">
        <v>187276</v>
      </c>
      <c r="E123" s="36">
        <v>1</v>
      </c>
      <c r="F123" s="37">
        <f t="shared" si="41"/>
        <v>1137.54</v>
      </c>
      <c r="G123" s="37">
        <f t="shared" si="35"/>
        <v>1101.18</v>
      </c>
    </row>
    <row r="124" s="2" customFormat="1" ht="21" customHeight="1" spans="1:7">
      <c r="A124" s="11" t="s">
        <v>131</v>
      </c>
      <c r="B124" s="34">
        <v>69.52</v>
      </c>
      <c r="C124" s="34">
        <f t="shared" si="40"/>
        <v>70.5628</v>
      </c>
      <c r="D124" s="35">
        <v>595471</v>
      </c>
      <c r="E124" s="36">
        <v>1</v>
      </c>
      <c r="F124" s="37">
        <f t="shared" si="41"/>
        <v>4149.09</v>
      </c>
      <c r="G124" s="37">
        <f t="shared" si="35"/>
        <v>3501.37</v>
      </c>
    </row>
    <row r="125" s="2" customFormat="1" ht="21" customHeight="1" spans="1:7">
      <c r="A125" s="11" t="s">
        <v>132</v>
      </c>
      <c r="B125" s="34">
        <v>69.12</v>
      </c>
      <c r="C125" s="34">
        <f t="shared" si="40"/>
        <v>70.1568</v>
      </c>
      <c r="D125" s="35">
        <v>551095</v>
      </c>
      <c r="E125" s="36">
        <v>1</v>
      </c>
      <c r="F125" s="37">
        <f t="shared" si="41"/>
        <v>4125.22</v>
      </c>
      <c r="G125" s="37">
        <f t="shared" si="35"/>
        <v>3240.44</v>
      </c>
    </row>
    <row r="126" s="2" customFormat="1" ht="21" customHeight="1" spans="1:7">
      <c r="A126" s="11" t="s">
        <v>133</v>
      </c>
      <c r="B126" s="38">
        <v>36.34</v>
      </c>
      <c r="C126" s="38">
        <f t="shared" si="40"/>
        <v>36.8851</v>
      </c>
      <c r="D126" s="35">
        <v>285224</v>
      </c>
      <c r="E126" s="36">
        <v>1</v>
      </c>
      <c r="F126" s="37">
        <f t="shared" si="41"/>
        <v>2168.84</v>
      </c>
      <c r="G126" s="37">
        <f t="shared" si="35"/>
        <v>1677.12</v>
      </c>
    </row>
    <row r="127" s="2" customFormat="1" ht="21" customHeight="1" spans="1:7">
      <c r="A127" s="11" t="s">
        <v>134</v>
      </c>
      <c r="B127" s="34">
        <v>99.38</v>
      </c>
      <c r="C127" s="34">
        <f t="shared" si="40"/>
        <v>100.8707</v>
      </c>
      <c r="D127" s="35">
        <v>779411</v>
      </c>
      <c r="E127" s="36">
        <v>1</v>
      </c>
      <c r="F127" s="37">
        <f t="shared" si="41"/>
        <v>5931.2</v>
      </c>
      <c r="G127" s="37">
        <f t="shared" si="35"/>
        <v>4582.94</v>
      </c>
    </row>
    <row r="128" s="2" customFormat="1" ht="21" customHeight="1" spans="1:7">
      <c r="A128" s="11" t="s">
        <v>135</v>
      </c>
      <c r="B128" s="34">
        <v>38.6</v>
      </c>
      <c r="C128" s="34">
        <f t="shared" si="40"/>
        <v>39.179</v>
      </c>
      <c r="D128" s="35">
        <v>330948</v>
      </c>
      <c r="E128" s="36">
        <v>1</v>
      </c>
      <c r="F128" s="37">
        <f t="shared" si="41"/>
        <v>2303.73</v>
      </c>
      <c r="G128" s="37">
        <f t="shared" si="35"/>
        <v>1945.97</v>
      </c>
    </row>
    <row r="129" s="2" customFormat="1" ht="21" customHeight="1" spans="1:7">
      <c r="A129" s="11" t="s">
        <v>136</v>
      </c>
      <c r="B129" s="38">
        <v>49.54</v>
      </c>
      <c r="C129" s="38">
        <f t="shared" si="40"/>
        <v>50.2831</v>
      </c>
      <c r="D129" s="35">
        <v>478731</v>
      </c>
      <c r="E129" s="36">
        <v>1</v>
      </c>
      <c r="F129" s="37">
        <f t="shared" si="41"/>
        <v>2956.65</v>
      </c>
      <c r="G129" s="37">
        <f t="shared" si="35"/>
        <v>2814.94</v>
      </c>
    </row>
    <row r="130" s="2" customFormat="1" ht="21" customHeight="1" spans="1:7">
      <c r="A130" s="11" t="s">
        <v>137</v>
      </c>
      <c r="B130" s="38">
        <v>109.3</v>
      </c>
      <c r="C130" s="38">
        <f t="shared" si="40"/>
        <v>110.9395</v>
      </c>
      <c r="D130" s="35">
        <v>916961</v>
      </c>
      <c r="E130" s="36">
        <v>1</v>
      </c>
      <c r="F130" s="37">
        <f t="shared" si="41"/>
        <v>6523.24</v>
      </c>
      <c r="G130" s="37">
        <f t="shared" si="35"/>
        <v>5391.73</v>
      </c>
    </row>
    <row r="131" s="2" customFormat="1" ht="21" customHeight="1" spans="1:7">
      <c r="A131" s="11" t="s">
        <v>138</v>
      </c>
      <c r="B131" s="34">
        <v>107.44</v>
      </c>
      <c r="C131" s="34">
        <f t="shared" si="40"/>
        <v>109.0516</v>
      </c>
      <c r="D131" s="35">
        <v>1210878</v>
      </c>
      <c r="E131" s="36">
        <v>0.65</v>
      </c>
      <c r="F131" s="37">
        <f t="shared" si="41"/>
        <v>3206.12</v>
      </c>
      <c r="G131" s="37">
        <f t="shared" si="35"/>
        <v>3559.98</v>
      </c>
    </row>
    <row r="132" s="2" customFormat="1" ht="21" customHeight="1" spans="1:7">
      <c r="A132" s="11" t="s">
        <v>139</v>
      </c>
      <c r="B132" s="34">
        <v>144.13</v>
      </c>
      <c r="C132" s="34">
        <f t="shared" si="40"/>
        <v>146.29195</v>
      </c>
      <c r="D132" s="35">
        <v>1235827</v>
      </c>
      <c r="E132" s="36">
        <v>1</v>
      </c>
      <c r="F132" s="37">
        <f t="shared" si="41"/>
        <v>8601.97</v>
      </c>
      <c r="G132" s="37">
        <f t="shared" si="35"/>
        <v>7266.66</v>
      </c>
    </row>
    <row r="133" s="2" customFormat="1" ht="21" customHeight="1" spans="1:7">
      <c r="A133" s="11" t="s">
        <v>140</v>
      </c>
      <c r="B133" s="38">
        <v>76.31</v>
      </c>
      <c r="C133" s="38">
        <f t="shared" si="40"/>
        <v>77.45465</v>
      </c>
      <c r="D133" s="35">
        <v>736791</v>
      </c>
      <c r="E133" s="36">
        <v>1</v>
      </c>
      <c r="F133" s="37">
        <f t="shared" si="41"/>
        <v>4554.33</v>
      </c>
      <c r="G133" s="37">
        <f t="shared" si="35"/>
        <v>4332.33</v>
      </c>
    </row>
    <row r="134" s="2" customFormat="1" ht="21" customHeight="1" spans="1:7">
      <c r="A134" s="11" t="s">
        <v>141</v>
      </c>
      <c r="B134" s="34">
        <v>29.49</v>
      </c>
      <c r="C134" s="34">
        <f t="shared" si="40"/>
        <v>29.93235</v>
      </c>
      <c r="D134" s="35">
        <v>249242</v>
      </c>
      <c r="E134" s="36">
        <v>1</v>
      </c>
      <c r="F134" s="37">
        <f t="shared" si="41"/>
        <v>1760.02</v>
      </c>
      <c r="G134" s="37">
        <f t="shared" si="35"/>
        <v>1465.54</v>
      </c>
    </row>
    <row r="135" s="2" customFormat="1" ht="21" customHeight="1" spans="1:7">
      <c r="A135" s="11" t="s">
        <v>142</v>
      </c>
      <c r="B135" s="34">
        <v>89.72</v>
      </c>
      <c r="C135" s="34">
        <f t="shared" si="40"/>
        <v>91.0658</v>
      </c>
      <c r="D135" s="35">
        <v>875896</v>
      </c>
      <c r="E135" s="36">
        <v>0.85</v>
      </c>
      <c r="F135" s="37">
        <f t="shared" si="41"/>
        <v>4207.24</v>
      </c>
      <c r="G135" s="37">
        <f t="shared" si="35"/>
        <v>4046.64</v>
      </c>
    </row>
    <row r="136" s="2" customFormat="1" ht="21" customHeight="1" spans="1:7">
      <c r="A136" s="11" t="s">
        <v>143</v>
      </c>
      <c r="B136" s="34">
        <v>150.04</v>
      </c>
      <c r="C136" s="34">
        <f t="shared" si="40"/>
        <v>152.2906</v>
      </c>
      <c r="D136" s="35">
        <v>1321091</v>
      </c>
      <c r="E136" s="36">
        <v>0.85</v>
      </c>
      <c r="F136" s="37">
        <f t="shared" si="41"/>
        <v>7035.83</v>
      </c>
      <c r="G136" s="37">
        <f t="shared" si="35"/>
        <v>6103.44</v>
      </c>
    </row>
    <row r="137" s="2" customFormat="1" ht="21" customHeight="1" spans="1:7">
      <c r="A137" s="11" t="s">
        <v>144</v>
      </c>
      <c r="B137" s="34">
        <v>151.52</v>
      </c>
      <c r="C137" s="34">
        <f t="shared" si="40"/>
        <v>153.7928</v>
      </c>
      <c r="D137" s="35">
        <v>1363470</v>
      </c>
      <c r="E137" s="36">
        <v>0.85</v>
      </c>
      <c r="F137" s="37">
        <f t="shared" si="41"/>
        <v>7105.23</v>
      </c>
      <c r="G137" s="37">
        <f t="shared" ref="G137:G153" si="42">ROUND(D137*84*(E137-0.3)/10000,2)</f>
        <v>6299.23</v>
      </c>
    </row>
    <row r="138" s="2" customFormat="1" ht="21" customHeight="1" spans="1:7">
      <c r="A138" s="11" t="s">
        <v>145</v>
      </c>
      <c r="B138" s="38">
        <v>73.27</v>
      </c>
      <c r="C138" s="38">
        <f t="shared" si="40"/>
        <v>74.36905</v>
      </c>
      <c r="D138" s="35">
        <v>633258</v>
      </c>
      <c r="E138" s="36">
        <v>0.85</v>
      </c>
      <c r="F138" s="37">
        <f t="shared" si="41"/>
        <v>3435.85</v>
      </c>
      <c r="G138" s="37">
        <f t="shared" si="42"/>
        <v>2925.65</v>
      </c>
    </row>
    <row r="139" s="2" customFormat="1" ht="21" customHeight="1" spans="1:7">
      <c r="A139" s="11" t="s">
        <v>146</v>
      </c>
      <c r="B139" s="38">
        <v>142.91</v>
      </c>
      <c r="C139" s="38">
        <f t="shared" si="40"/>
        <v>145.05365</v>
      </c>
      <c r="D139" s="35">
        <v>1328657</v>
      </c>
      <c r="E139" s="36">
        <v>0.85</v>
      </c>
      <c r="F139" s="37">
        <f t="shared" si="41"/>
        <v>6701.48</v>
      </c>
      <c r="G139" s="37">
        <f t="shared" si="42"/>
        <v>6138.4</v>
      </c>
    </row>
    <row r="140" s="2" customFormat="1" ht="21" customHeight="1" spans="1:7">
      <c r="A140" s="11" t="s">
        <v>147</v>
      </c>
      <c r="B140" s="38">
        <v>131.55</v>
      </c>
      <c r="C140" s="38">
        <f t="shared" si="40"/>
        <v>133.52325</v>
      </c>
      <c r="D140" s="35">
        <v>1291668</v>
      </c>
      <c r="E140" s="36">
        <v>0.85</v>
      </c>
      <c r="F140" s="37">
        <f t="shared" si="41"/>
        <v>6168.77</v>
      </c>
      <c r="G140" s="37">
        <f t="shared" si="42"/>
        <v>5967.51</v>
      </c>
    </row>
    <row r="141" s="2" customFormat="1" ht="21" customHeight="1" spans="1:7">
      <c r="A141" s="11" t="s">
        <v>148</v>
      </c>
      <c r="B141" s="34">
        <v>44.72</v>
      </c>
      <c r="C141" s="34">
        <f t="shared" si="40"/>
        <v>45.3908</v>
      </c>
      <c r="D141" s="35">
        <v>408112</v>
      </c>
      <c r="E141" s="36">
        <v>0.85</v>
      </c>
      <c r="F141" s="37">
        <f t="shared" si="41"/>
        <v>2097.05</v>
      </c>
      <c r="G141" s="37">
        <f t="shared" si="42"/>
        <v>1885.48</v>
      </c>
    </row>
    <row r="142" s="2" customFormat="1" ht="21" customHeight="1" spans="1:7">
      <c r="A142" s="11" t="s">
        <v>149</v>
      </c>
      <c r="B142" s="38">
        <v>36.09</v>
      </c>
      <c r="C142" s="38">
        <f t="shared" si="40"/>
        <v>36.63135</v>
      </c>
      <c r="D142" s="35">
        <v>331438</v>
      </c>
      <c r="E142" s="36">
        <v>0.85</v>
      </c>
      <c r="F142" s="37">
        <f t="shared" si="41"/>
        <v>1692.37</v>
      </c>
      <c r="G142" s="37">
        <f t="shared" si="42"/>
        <v>1531.24</v>
      </c>
    </row>
    <row r="143" s="2" customFormat="1" ht="21" customHeight="1" spans="1:7">
      <c r="A143" s="11" t="s">
        <v>150</v>
      </c>
      <c r="B143" s="34">
        <v>41.92</v>
      </c>
      <c r="C143" s="34">
        <f t="shared" si="40"/>
        <v>42.5488</v>
      </c>
      <c r="D143" s="35">
        <v>374848</v>
      </c>
      <c r="E143" s="36">
        <v>0.85</v>
      </c>
      <c r="F143" s="37">
        <f t="shared" si="41"/>
        <v>1965.75</v>
      </c>
      <c r="G143" s="37">
        <f t="shared" si="42"/>
        <v>1731.8</v>
      </c>
    </row>
    <row r="144" s="2" customFormat="1" ht="21" customHeight="1" spans="1:7">
      <c r="A144" s="11" t="s">
        <v>151</v>
      </c>
      <c r="B144" s="34">
        <v>85.81</v>
      </c>
      <c r="C144" s="34">
        <f t="shared" si="40"/>
        <v>87.09715</v>
      </c>
      <c r="D144" s="35">
        <v>805177</v>
      </c>
      <c r="E144" s="36">
        <v>0.85</v>
      </c>
      <c r="F144" s="37">
        <f t="shared" si="41"/>
        <v>4023.89</v>
      </c>
      <c r="G144" s="37">
        <f t="shared" si="42"/>
        <v>3719.92</v>
      </c>
    </row>
    <row r="145" s="2" customFormat="1" ht="21" customHeight="1" spans="1:7">
      <c r="A145" s="11" t="s">
        <v>152</v>
      </c>
      <c r="B145" s="34">
        <v>98.98</v>
      </c>
      <c r="C145" s="34">
        <f t="shared" si="40"/>
        <v>100.4647</v>
      </c>
      <c r="D145" s="35">
        <v>941325</v>
      </c>
      <c r="E145" s="36">
        <v>0.85</v>
      </c>
      <c r="F145" s="37">
        <f t="shared" si="41"/>
        <v>4641.47</v>
      </c>
      <c r="G145" s="37">
        <f t="shared" si="42"/>
        <v>4348.92</v>
      </c>
    </row>
    <row r="146" s="2" customFormat="1" ht="21" customHeight="1" spans="1:7">
      <c r="A146" s="11" t="s">
        <v>153</v>
      </c>
      <c r="B146" s="34">
        <v>9.51</v>
      </c>
      <c r="C146" s="34">
        <f t="shared" si="40"/>
        <v>9.65265</v>
      </c>
      <c r="D146" s="35">
        <v>95136</v>
      </c>
      <c r="E146" s="36">
        <v>1</v>
      </c>
      <c r="F146" s="37">
        <f t="shared" si="41"/>
        <v>567.58</v>
      </c>
      <c r="G146" s="37">
        <f t="shared" si="42"/>
        <v>559.4</v>
      </c>
    </row>
    <row r="147" s="2" customFormat="1" ht="21" customHeight="1" spans="1:7">
      <c r="A147" s="11" t="s">
        <v>154</v>
      </c>
      <c r="B147" s="34">
        <v>13.56</v>
      </c>
      <c r="C147" s="34">
        <f t="shared" si="40"/>
        <v>13.7634</v>
      </c>
      <c r="D147" s="35">
        <v>134691</v>
      </c>
      <c r="E147" s="36">
        <v>1</v>
      </c>
      <c r="F147" s="37">
        <f t="shared" si="41"/>
        <v>809.29</v>
      </c>
      <c r="G147" s="37">
        <f t="shared" si="42"/>
        <v>791.98</v>
      </c>
    </row>
    <row r="148" s="2" customFormat="1" ht="21" customHeight="1" spans="1:7">
      <c r="A148" s="11" t="s">
        <v>155</v>
      </c>
      <c r="B148" s="34">
        <v>87.96</v>
      </c>
      <c r="C148" s="34">
        <f t="shared" si="40"/>
        <v>89.2794</v>
      </c>
      <c r="D148" s="35">
        <v>817442</v>
      </c>
      <c r="E148" s="36">
        <v>1</v>
      </c>
      <c r="F148" s="37">
        <f t="shared" si="41"/>
        <v>5249.63</v>
      </c>
      <c r="G148" s="37">
        <f t="shared" si="42"/>
        <v>4806.56</v>
      </c>
    </row>
    <row r="149" s="2" customFormat="1" ht="21" customHeight="1" spans="1:7">
      <c r="A149" s="11" t="s">
        <v>156</v>
      </c>
      <c r="B149" s="34">
        <v>212.32</v>
      </c>
      <c r="C149" s="34">
        <f t="shared" si="40"/>
        <v>215.5048</v>
      </c>
      <c r="D149" s="35">
        <v>1998619</v>
      </c>
      <c r="E149" s="36">
        <v>1</v>
      </c>
      <c r="F149" s="37">
        <f t="shared" si="41"/>
        <v>12671.68</v>
      </c>
      <c r="G149" s="37">
        <f t="shared" si="42"/>
        <v>11751.88</v>
      </c>
    </row>
    <row r="150" s="2" customFormat="1" ht="21" customHeight="1" spans="1:7">
      <c r="A150" s="11" t="s">
        <v>157</v>
      </c>
      <c r="B150" s="34">
        <v>85.79</v>
      </c>
      <c r="C150" s="34">
        <f t="shared" si="40"/>
        <v>87.07685</v>
      </c>
      <c r="D150" s="35">
        <v>674829</v>
      </c>
      <c r="E150" s="36">
        <v>1</v>
      </c>
      <c r="F150" s="37">
        <f t="shared" si="41"/>
        <v>5120.12</v>
      </c>
      <c r="G150" s="37">
        <f t="shared" si="42"/>
        <v>3967.99</v>
      </c>
    </row>
    <row r="151" s="2" customFormat="1" ht="21" customHeight="1" spans="1:7">
      <c r="A151" s="11" t="s">
        <v>158</v>
      </c>
      <c r="B151" s="34">
        <v>114.2</v>
      </c>
      <c r="C151" s="34">
        <f t="shared" si="40"/>
        <v>115.913</v>
      </c>
      <c r="D151" s="35">
        <v>1040779</v>
      </c>
      <c r="E151" s="36">
        <v>1</v>
      </c>
      <c r="F151" s="37">
        <f t="shared" si="41"/>
        <v>6815.68</v>
      </c>
      <c r="G151" s="37">
        <f t="shared" si="42"/>
        <v>6119.78</v>
      </c>
    </row>
    <row r="152" s="2" customFormat="1" ht="21" customHeight="1" spans="1:7">
      <c r="A152" s="11" t="s">
        <v>159</v>
      </c>
      <c r="B152" s="34">
        <v>99.07</v>
      </c>
      <c r="C152" s="34">
        <f t="shared" si="40"/>
        <v>100.55605</v>
      </c>
      <c r="D152" s="35">
        <v>936931</v>
      </c>
      <c r="E152" s="36">
        <v>0.85</v>
      </c>
      <c r="F152" s="37">
        <f t="shared" si="41"/>
        <v>4645.69</v>
      </c>
      <c r="G152" s="37">
        <f t="shared" si="42"/>
        <v>4328.62</v>
      </c>
    </row>
    <row r="153" s="2" customFormat="1" ht="21" customHeight="1" spans="1:7">
      <c r="A153" s="11" t="s">
        <v>160</v>
      </c>
      <c r="B153" s="38">
        <v>46.14</v>
      </c>
      <c r="C153" s="38">
        <f t="shared" si="40"/>
        <v>46.8321</v>
      </c>
      <c r="D153" s="35">
        <v>430831</v>
      </c>
      <c r="E153" s="36">
        <v>0.85</v>
      </c>
      <c r="F153" s="37">
        <f t="shared" si="41"/>
        <v>2163.64</v>
      </c>
      <c r="G153" s="37">
        <f t="shared" si="42"/>
        <v>1990.44</v>
      </c>
    </row>
  </sheetData>
  <autoFilter ref="A4:XEU153">
    <extLst/>
  </autoFilter>
  <mergeCells count="1">
    <mergeCell ref="A2:F2"/>
  </mergeCell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D153"/>
  <sheetViews>
    <sheetView workbookViewId="0">
      <pane ySplit="6" topLeftCell="A149" activePane="bottomLeft" state="frozen"/>
      <selection/>
      <selection pane="bottomLeft" activeCell="C167" sqref="C167"/>
    </sheetView>
  </sheetViews>
  <sheetFormatPr defaultColWidth="10" defaultRowHeight="14.25" outlineLevelCol="3"/>
  <cols>
    <col min="1" max="1" width="14.4416666666667" style="2" customWidth="1"/>
    <col min="2" max="2" width="16.1083333333333" style="14" customWidth="1"/>
    <col min="3" max="3" width="24.4416666666667" style="2" customWidth="1"/>
    <col min="4" max="4" width="16.375" style="2" customWidth="1"/>
    <col min="5" max="5" width="14.3333333333333" style="2"/>
    <col min="6" max="16373" width="10" style="2"/>
  </cols>
  <sheetData>
    <row r="1" s="1" customFormat="1" ht="19" customHeight="1" spans="1:3">
      <c r="A1" s="1" t="s">
        <v>0</v>
      </c>
      <c r="B1" s="5"/>
      <c r="C1" s="5"/>
    </row>
    <row r="2" s="2" customFormat="1" ht="46" customHeight="1" spans="1:4">
      <c r="A2" s="6" t="s">
        <v>161</v>
      </c>
      <c r="B2" s="15"/>
      <c r="C2" s="15"/>
      <c r="D2" s="15"/>
    </row>
    <row r="3" s="2" customFormat="1" ht="20.25" spans="1:3">
      <c r="A3" s="7"/>
      <c r="B3" s="16"/>
      <c r="C3" s="7"/>
    </row>
    <row r="4" s="3" customFormat="1" ht="95" customHeight="1" spans="1:4">
      <c r="A4" s="17" t="s">
        <v>2</v>
      </c>
      <c r="B4" s="18" t="s">
        <v>162</v>
      </c>
      <c r="C4" s="17" t="s">
        <v>6</v>
      </c>
      <c r="D4" s="19" t="s">
        <v>163</v>
      </c>
    </row>
    <row r="5" s="3" customFormat="1" ht="27" spans="1:4">
      <c r="A5" s="17" t="s">
        <v>9</v>
      </c>
      <c r="B5" s="18" t="s">
        <v>10</v>
      </c>
      <c r="C5" s="18" t="s">
        <v>11</v>
      </c>
      <c r="D5" s="10" t="s">
        <v>164</v>
      </c>
    </row>
    <row r="6" s="3" customFormat="1" ht="21" customHeight="1" spans="1:4">
      <c r="A6" s="17" t="s">
        <v>14</v>
      </c>
      <c r="B6" s="18">
        <f>SUM(B7:B153)/2</f>
        <v>12601.25</v>
      </c>
      <c r="C6" s="17"/>
      <c r="D6" s="10">
        <f>SUM(D7:D153)/2</f>
        <v>287033.74</v>
      </c>
    </row>
    <row r="7" s="2" customFormat="1" ht="21" customHeight="1" spans="1:4">
      <c r="A7" s="20" t="s">
        <v>15</v>
      </c>
      <c r="B7" s="18">
        <f>SUM(B8:B18)</f>
        <v>1867.66</v>
      </c>
      <c r="C7" s="17"/>
      <c r="D7" s="10">
        <f>SUM(D8:D18)</f>
        <v>0</v>
      </c>
    </row>
    <row r="8" s="2" customFormat="1" ht="21" customHeight="1" spans="1:4">
      <c r="A8" s="21" t="s">
        <v>16</v>
      </c>
      <c r="B8" s="22">
        <v>123.83</v>
      </c>
      <c r="C8" s="23">
        <v>0.3</v>
      </c>
      <c r="D8" s="12">
        <f t="shared" ref="D8:D18" si="0">ROUND(B8*84*(C8-0.3),2)</f>
        <v>0</v>
      </c>
    </row>
    <row r="9" s="2" customFormat="1" ht="21" customHeight="1" spans="1:4">
      <c r="A9" s="21" t="s">
        <v>17</v>
      </c>
      <c r="B9" s="22">
        <v>103.86</v>
      </c>
      <c r="C9" s="23">
        <v>0.3</v>
      </c>
      <c r="D9" s="12">
        <f t="shared" si="0"/>
        <v>0</v>
      </c>
    </row>
    <row r="10" s="2" customFormat="1" ht="21" customHeight="1" spans="1:4">
      <c r="A10" s="21" t="s">
        <v>18</v>
      </c>
      <c r="B10" s="22">
        <v>181.9</v>
      </c>
      <c r="C10" s="23">
        <v>0.3</v>
      </c>
      <c r="D10" s="12">
        <f t="shared" si="0"/>
        <v>0</v>
      </c>
    </row>
    <row r="11" s="2" customFormat="1" ht="21" customHeight="1" spans="1:4">
      <c r="A11" s="21" t="s">
        <v>19</v>
      </c>
      <c r="B11" s="22">
        <v>224.18</v>
      </c>
      <c r="C11" s="23">
        <v>0.3</v>
      </c>
      <c r="D11" s="12">
        <f t="shared" si="0"/>
        <v>0</v>
      </c>
    </row>
    <row r="12" s="2" customFormat="1" ht="21" customHeight="1" spans="1:4">
      <c r="A12" s="21" t="s">
        <v>20</v>
      </c>
      <c r="B12" s="22">
        <v>374.3</v>
      </c>
      <c r="C12" s="23">
        <v>0.3</v>
      </c>
      <c r="D12" s="12">
        <f t="shared" si="0"/>
        <v>0</v>
      </c>
    </row>
    <row r="13" s="2" customFormat="1" ht="21" customHeight="1" spans="1:4">
      <c r="A13" s="21" t="s">
        <v>21</v>
      </c>
      <c r="B13" s="24">
        <f>126.44+0.01</f>
        <v>126.45</v>
      </c>
      <c r="C13" s="23">
        <v>0.3</v>
      </c>
      <c r="D13" s="12">
        <f t="shared" si="0"/>
        <v>0</v>
      </c>
    </row>
    <row r="14" s="2" customFormat="1" ht="21" customHeight="1" spans="1:4">
      <c r="A14" s="21" t="s">
        <v>22</v>
      </c>
      <c r="B14" s="22">
        <v>265.84</v>
      </c>
      <c r="C14" s="23">
        <v>0.3</v>
      </c>
      <c r="D14" s="12">
        <f t="shared" si="0"/>
        <v>0</v>
      </c>
    </row>
    <row r="15" s="2" customFormat="1" ht="21" customHeight="1" spans="1:4">
      <c r="A15" s="21" t="s">
        <v>23</v>
      </c>
      <c r="B15" s="22">
        <v>164.24</v>
      </c>
      <c r="C15" s="23">
        <v>0.3</v>
      </c>
      <c r="D15" s="12">
        <f t="shared" si="0"/>
        <v>0</v>
      </c>
    </row>
    <row r="16" s="2" customFormat="1" ht="21" customHeight="1" spans="1:4">
      <c r="A16" s="21" t="s">
        <v>24</v>
      </c>
      <c r="B16" s="22">
        <v>84.66</v>
      </c>
      <c r="C16" s="23">
        <v>0.3</v>
      </c>
      <c r="D16" s="12">
        <f t="shared" si="0"/>
        <v>0</v>
      </c>
    </row>
    <row r="17" s="2" customFormat="1" ht="21" customHeight="1" spans="1:4">
      <c r="A17" s="21" t="s">
        <v>25</v>
      </c>
      <c r="B17" s="22">
        <v>71.77</v>
      </c>
      <c r="C17" s="23">
        <v>0.3</v>
      </c>
      <c r="D17" s="12">
        <f t="shared" si="0"/>
        <v>0</v>
      </c>
    </row>
    <row r="18" s="2" customFormat="1" ht="21" customHeight="1" spans="1:4">
      <c r="A18" s="21" t="s">
        <v>26</v>
      </c>
      <c r="B18" s="22">
        <v>146.63</v>
      </c>
      <c r="C18" s="23">
        <v>0.3</v>
      </c>
      <c r="D18" s="12">
        <f t="shared" si="0"/>
        <v>0</v>
      </c>
    </row>
    <row r="19" s="2" customFormat="1" ht="21" customHeight="1" spans="1:4">
      <c r="A19" s="20" t="s">
        <v>27</v>
      </c>
      <c r="B19" s="18">
        <f>SUM(B20:B29)</f>
        <v>1756.01</v>
      </c>
      <c r="C19" s="17"/>
      <c r="D19" s="10">
        <f>SUM(D20:D29)</f>
        <v>0</v>
      </c>
    </row>
    <row r="20" s="2" customFormat="1" ht="21" customHeight="1" spans="1:4">
      <c r="A20" s="21" t="s">
        <v>28</v>
      </c>
      <c r="B20" s="22">
        <v>114.38</v>
      </c>
      <c r="C20" s="23">
        <v>0.3</v>
      </c>
      <c r="D20" s="12">
        <f t="shared" ref="D20:D29" si="1">ROUND(B20*84*(C20-0.3),2)</f>
        <v>0</v>
      </c>
    </row>
    <row r="21" s="2" customFormat="1" ht="21" customHeight="1" spans="1:4">
      <c r="A21" s="21" t="s">
        <v>29</v>
      </c>
      <c r="B21" s="22">
        <v>155.32</v>
      </c>
      <c r="C21" s="23">
        <v>0.3</v>
      </c>
      <c r="D21" s="12">
        <f t="shared" si="1"/>
        <v>0</v>
      </c>
    </row>
    <row r="22" s="2" customFormat="1" ht="21" customHeight="1" spans="1:4">
      <c r="A22" s="21" t="s">
        <v>30</v>
      </c>
      <c r="B22" s="22">
        <v>179.58</v>
      </c>
      <c r="C22" s="23">
        <v>0.3</v>
      </c>
      <c r="D22" s="12">
        <f t="shared" si="1"/>
        <v>0</v>
      </c>
    </row>
    <row r="23" s="2" customFormat="1" ht="21" customHeight="1" spans="1:4">
      <c r="A23" s="21" t="s">
        <v>31</v>
      </c>
      <c r="B23" s="22">
        <v>447.66</v>
      </c>
      <c r="C23" s="23">
        <v>0.3</v>
      </c>
      <c r="D23" s="12">
        <f t="shared" si="1"/>
        <v>0</v>
      </c>
    </row>
    <row r="24" s="2" customFormat="1" ht="21" customHeight="1" spans="1:4">
      <c r="A24" s="21" t="s">
        <v>32</v>
      </c>
      <c r="B24" s="22">
        <v>413.53</v>
      </c>
      <c r="C24" s="23">
        <v>0.3</v>
      </c>
      <c r="D24" s="12">
        <f t="shared" si="1"/>
        <v>0</v>
      </c>
    </row>
    <row r="25" s="2" customFormat="1" ht="21" customHeight="1" spans="1:4">
      <c r="A25" s="21" t="s">
        <v>33</v>
      </c>
      <c r="B25" s="22">
        <v>21.42</v>
      </c>
      <c r="C25" s="23">
        <v>0.3</v>
      </c>
      <c r="D25" s="12">
        <f t="shared" si="1"/>
        <v>0</v>
      </c>
    </row>
    <row r="26" s="2" customFormat="1" ht="21" customHeight="1" spans="1:4">
      <c r="A26" s="25" t="s">
        <v>34</v>
      </c>
      <c r="B26" s="22">
        <v>252.89</v>
      </c>
      <c r="C26" s="23">
        <v>0.3</v>
      </c>
      <c r="D26" s="12">
        <f t="shared" si="1"/>
        <v>0</v>
      </c>
    </row>
    <row r="27" s="2" customFormat="1" ht="21" customHeight="1" spans="1:4">
      <c r="A27" s="25" t="s">
        <v>35</v>
      </c>
      <c r="B27" s="22">
        <v>55.13</v>
      </c>
      <c r="C27" s="23">
        <v>0.3</v>
      </c>
      <c r="D27" s="12">
        <f t="shared" si="1"/>
        <v>0</v>
      </c>
    </row>
    <row r="28" s="2" customFormat="1" ht="21" customHeight="1" spans="1:4">
      <c r="A28" s="25" t="s">
        <v>36</v>
      </c>
      <c r="B28" s="22">
        <v>109.53</v>
      </c>
      <c r="C28" s="23">
        <v>0.3</v>
      </c>
      <c r="D28" s="12">
        <f t="shared" si="1"/>
        <v>0</v>
      </c>
    </row>
    <row r="29" s="2" customFormat="1" ht="21" customHeight="1" spans="1:4">
      <c r="A29" s="25" t="s">
        <v>37</v>
      </c>
      <c r="B29" s="22">
        <v>6.57</v>
      </c>
      <c r="C29" s="23">
        <v>0.3</v>
      </c>
      <c r="D29" s="12">
        <f t="shared" si="1"/>
        <v>0</v>
      </c>
    </row>
    <row r="30" s="2" customFormat="1" ht="21" customHeight="1" spans="1:4">
      <c r="A30" s="20" t="s">
        <v>38</v>
      </c>
      <c r="B30" s="18">
        <f>SUM(B31:B33)</f>
        <v>243.96</v>
      </c>
      <c r="C30" s="17"/>
      <c r="D30" s="10">
        <f>SUM(D31:D33)</f>
        <v>0</v>
      </c>
    </row>
    <row r="31" s="2" customFormat="1" ht="21" customHeight="1" spans="1:4">
      <c r="A31" s="21" t="s">
        <v>39</v>
      </c>
      <c r="B31" s="22">
        <v>138.43</v>
      </c>
      <c r="C31" s="23">
        <v>0.3</v>
      </c>
      <c r="D31" s="12">
        <f t="shared" ref="D31:D33" si="2">ROUND(B31*84*(C31-0.3),2)</f>
        <v>0</v>
      </c>
    </row>
    <row r="32" s="2" customFormat="1" ht="21" customHeight="1" spans="1:4">
      <c r="A32" s="21" t="s">
        <v>40</v>
      </c>
      <c r="B32" s="22">
        <v>60.89</v>
      </c>
      <c r="C32" s="23">
        <v>0.3</v>
      </c>
      <c r="D32" s="12">
        <f t="shared" si="2"/>
        <v>0</v>
      </c>
    </row>
    <row r="33" s="2" customFormat="1" ht="21" customHeight="1" spans="1:4">
      <c r="A33" s="21" t="s">
        <v>41</v>
      </c>
      <c r="B33" s="22">
        <v>44.64</v>
      </c>
      <c r="C33" s="23">
        <v>0.3</v>
      </c>
      <c r="D33" s="12">
        <f t="shared" si="2"/>
        <v>0</v>
      </c>
    </row>
    <row r="34" s="2" customFormat="1" ht="21" customHeight="1" spans="1:4">
      <c r="A34" s="20" t="s">
        <v>42</v>
      </c>
      <c r="B34" s="18">
        <f>SUM(B35:B40)</f>
        <v>543.75</v>
      </c>
      <c r="C34" s="17"/>
      <c r="D34" s="10">
        <f>SUM(D35:D40)</f>
        <v>28757.48</v>
      </c>
    </row>
    <row r="35" s="2" customFormat="1" ht="21" customHeight="1" spans="1:4">
      <c r="A35" s="21" t="s">
        <v>43</v>
      </c>
      <c r="B35" s="22">
        <v>63.07</v>
      </c>
      <c r="C35" s="23">
        <v>0.85</v>
      </c>
      <c r="D35" s="12">
        <f t="shared" ref="D35:D40" si="3">ROUND(B35*84*(C35-0.3),2)</f>
        <v>2913.83</v>
      </c>
    </row>
    <row r="36" s="2" customFormat="1" ht="21" customHeight="1" spans="1:4">
      <c r="A36" s="21" t="s">
        <v>44</v>
      </c>
      <c r="B36" s="22">
        <v>77.7</v>
      </c>
      <c r="C36" s="23">
        <v>0.85</v>
      </c>
      <c r="D36" s="12">
        <f t="shared" si="3"/>
        <v>3589.74</v>
      </c>
    </row>
    <row r="37" s="2" customFormat="1" ht="21" customHeight="1" spans="1:4">
      <c r="A37" s="21" t="s">
        <v>45</v>
      </c>
      <c r="B37" s="22">
        <v>26.95</v>
      </c>
      <c r="C37" s="23">
        <v>0.85</v>
      </c>
      <c r="D37" s="12">
        <f t="shared" si="3"/>
        <v>1245.09</v>
      </c>
    </row>
    <row r="38" s="2" customFormat="1" ht="21" customHeight="1" spans="1:4">
      <c r="A38" s="21" t="s">
        <v>46</v>
      </c>
      <c r="B38" s="22">
        <v>165.43</v>
      </c>
      <c r="C38" s="23">
        <v>1</v>
      </c>
      <c r="D38" s="12">
        <f t="shared" si="3"/>
        <v>9727.28</v>
      </c>
    </row>
    <row r="39" s="2" customFormat="1" ht="21" customHeight="1" spans="1:4">
      <c r="A39" s="21" t="s">
        <v>47</v>
      </c>
      <c r="B39" s="22">
        <v>123.16</v>
      </c>
      <c r="C39" s="23">
        <v>1</v>
      </c>
      <c r="D39" s="12">
        <f t="shared" si="3"/>
        <v>7241.81</v>
      </c>
    </row>
    <row r="40" s="2" customFormat="1" ht="21" customHeight="1" spans="1:4">
      <c r="A40" s="21" t="s">
        <v>48</v>
      </c>
      <c r="B40" s="22">
        <v>87.44</v>
      </c>
      <c r="C40" s="23">
        <v>0.85</v>
      </c>
      <c r="D40" s="12">
        <f t="shared" si="3"/>
        <v>4039.73</v>
      </c>
    </row>
    <row r="41" s="2" customFormat="1" ht="21" customHeight="1" spans="1:4">
      <c r="A41" s="20" t="s">
        <v>49</v>
      </c>
      <c r="B41" s="18">
        <f>SUM(B42:B46)</f>
        <v>949.89</v>
      </c>
      <c r="C41" s="17"/>
      <c r="D41" s="10">
        <f>SUM(D42:D46)</f>
        <v>0</v>
      </c>
    </row>
    <row r="42" s="2" customFormat="1" ht="21" customHeight="1" spans="1:4">
      <c r="A42" s="21" t="s">
        <v>50</v>
      </c>
      <c r="B42" s="22">
        <v>133.03</v>
      </c>
      <c r="C42" s="23">
        <v>0.3</v>
      </c>
      <c r="D42" s="12">
        <f t="shared" ref="D42:D46" si="4">ROUND(B42*84*(C42-0.3),2)</f>
        <v>0</v>
      </c>
    </row>
    <row r="43" s="2" customFormat="1" ht="21" customHeight="1" spans="1:4">
      <c r="A43" s="21" t="s">
        <v>51</v>
      </c>
      <c r="B43" s="22">
        <v>322.91</v>
      </c>
      <c r="C43" s="23">
        <v>0.3</v>
      </c>
      <c r="D43" s="12">
        <f t="shared" si="4"/>
        <v>0</v>
      </c>
    </row>
    <row r="44" s="2" customFormat="1" ht="21" customHeight="1" spans="1:4">
      <c r="A44" s="21" t="s">
        <v>52</v>
      </c>
      <c r="B44" s="24">
        <f>366.72+0.01</f>
        <v>366.73</v>
      </c>
      <c r="C44" s="23">
        <v>0.3</v>
      </c>
      <c r="D44" s="12">
        <f t="shared" si="4"/>
        <v>0</v>
      </c>
    </row>
    <row r="45" s="2" customFormat="1" ht="21" customHeight="1" spans="1:4">
      <c r="A45" s="21" t="s">
        <v>53</v>
      </c>
      <c r="B45" s="22">
        <v>80.32</v>
      </c>
      <c r="C45" s="23">
        <v>0.3</v>
      </c>
      <c r="D45" s="12">
        <f t="shared" si="4"/>
        <v>0</v>
      </c>
    </row>
    <row r="46" s="2" customFormat="1" ht="21" customHeight="1" spans="1:4">
      <c r="A46" s="21" t="s">
        <v>54</v>
      </c>
      <c r="B46" s="22">
        <v>46.9</v>
      </c>
      <c r="C46" s="23">
        <v>0.3</v>
      </c>
      <c r="D46" s="12">
        <f t="shared" si="4"/>
        <v>0</v>
      </c>
    </row>
    <row r="47" s="2" customFormat="1" ht="21" customHeight="1" spans="1:4">
      <c r="A47" s="20" t="s">
        <v>55</v>
      </c>
      <c r="B47" s="18">
        <f>SUM(B48:B53)</f>
        <v>180.55</v>
      </c>
      <c r="C47" s="17"/>
      <c r="D47" s="10">
        <f>SUM(D48:D53)</f>
        <v>8341.41</v>
      </c>
    </row>
    <row r="48" s="2" customFormat="1" ht="21" customHeight="1" spans="1:4">
      <c r="A48" s="21" t="s">
        <v>56</v>
      </c>
      <c r="B48" s="22">
        <v>37.37</v>
      </c>
      <c r="C48" s="23">
        <v>0.85</v>
      </c>
      <c r="D48" s="12">
        <f t="shared" ref="D48:D53" si="5">ROUND(B48*84*(C48-0.3),2)</f>
        <v>1726.49</v>
      </c>
    </row>
    <row r="49" s="2" customFormat="1" ht="21" customHeight="1" spans="1:4">
      <c r="A49" s="21" t="s">
        <v>57</v>
      </c>
      <c r="B49" s="22">
        <v>36.43</v>
      </c>
      <c r="C49" s="23">
        <v>0.85</v>
      </c>
      <c r="D49" s="12">
        <f t="shared" si="5"/>
        <v>1683.07</v>
      </c>
    </row>
    <row r="50" s="2" customFormat="1" ht="21" customHeight="1" spans="1:4">
      <c r="A50" s="21" t="s">
        <v>58</v>
      </c>
      <c r="B50" s="22">
        <v>29.05</v>
      </c>
      <c r="C50" s="23">
        <v>0.85</v>
      </c>
      <c r="D50" s="12">
        <f t="shared" si="5"/>
        <v>1342.11</v>
      </c>
    </row>
    <row r="51" s="2" customFormat="1" ht="21" customHeight="1" spans="1:4">
      <c r="A51" s="21" t="s">
        <v>59</v>
      </c>
      <c r="B51" s="22">
        <v>19.81</v>
      </c>
      <c r="C51" s="23">
        <v>0.85</v>
      </c>
      <c r="D51" s="12">
        <f t="shared" si="5"/>
        <v>915.22</v>
      </c>
    </row>
    <row r="52" s="2" customFormat="1" ht="21" customHeight="1" spans="1:4">
      <c r="A52" s="21" t="s">
        <v>60</v>
      </c>
      <c r="B52" s="22">
        <v>19.54</v>
      </c>
      <c r="C52" s="23">
        <v>0.85</v>
      </c>
      <c r="D52" s="12">
        <f t="shared" si="5"/>
        <v>902.75</v>
      </c>
    </row>
    <row r="53" s="2" customFormat="1" ht="21" customHeight="1" spans="1:4">
      <c r="A53" s="21" t="s">
        <v>61</v>
      </c>
      <c r="B53" s="22">
        <v>38.35</v>
      </c>
      <c r="C53" s="23">
        <v>0.85</v>
      </c>
      <c r="D53" s="12">
        <f t="shared" si="5"/>
        <v>1771.77</v>
      </c>
    </row>
    <row r="54" s="2" customFormat="1" ht="21" customHeight="1" spans="1:4">
      <c r="A54" s="20" t="s">
        <v>62</v>
      </c>
      <c r="B54" s="18">
        <f>SUM(B55:B57)</f>
        <v>140.59</v>
      </c>
      <c r="C54" s="17"/>
      <c r="D54" s="10">
        <f>SUM(D55:D57)</f>
        <v>6941.17</v>
      </c>
    </row>
    <row r="55" s="2" customFormat="1" ht="21" customHeight="1" spans="1:4">
      <c r="A55" s="21" t="s">
        <v>63</v>
      </c>
      <c r="B55" s="22">
        <v>70.36</v>
      </c>
      <c r="C55" s="23">
        <v>0.85</v>
      </c>
      <c r="D55" s="12">
        <f t="shared" ref="D55:D57" si="6">ROUND(B55*84*(C55-0.3),2)</f>
        <v>3250.63</v>
      </c>
    </row>
    <row r="56" s="2" customFormat="1" ht="21" customHeight="1" spans="1:4">
      <c r="A56" s="21" t="s">
        <v>64</v>
      </c>
      <c r="B56" s="22">
        <v>35.39</v>
      </c>
      <c r="C56" s="23">
        <v>1</v>
      </c>
      <c r="D56" s="12">
        <f t="shared" si="6"/>
        <v>2080.93</v>
      </c>
    </row>
    <row r="57" s="2" customFormat="1" ht="21" customHeight="1" spans="1:4">
      <c r="A57" s="21" t="s">
        <v>65</v>
      </c>
      <c r="B57" s="22">
        <v>34.84</v>
      </c>
      <c r="C57" s="23">
        <v>0.85</v>
      </c>
      <c r="D57" s="12">
        <f t="shared" si="6"/>
        <v>1609.61</v>
      </c>
    </row>
    <row r="58" s="2" customFormat="1" ht="21" customHeight="1" spans="1:4">
      <c r="A58" s="20" t="s">
        <v>66</v>
      </c>
      <c r="B58" s="18">
        <f>SUM(B59:B62)</f>
        <v>136.72</v>
      </c>
      <c r="C58" s="17"/>
      <c r="D58" s="10">
        <f>SUM(D59:D62)</f>
        <v>8039.14</v>
      </c>
    </row>
    <row r="59" s="2" customFormat="1" ht="21" customHeight="1" spans="1:4">
      <c r="A59" s="21" t="s">
        <v>67</v>
      </c>
      <c r="B59" s="22">
        <v>43.56</v>
      </c>
      <c r="C59" s="23">
        <v>1</v>
      </c>
      <c r="D59" s="12">
        <f t="shared" ref="D59:D62" si="7">ROUND(B59*84*(C59-0.3),2)</f>
        <v>2561.33</v>
      </c>
    </row>
    <row r="60" s="2" customFormat="1" ht="21" customHeight="1" spans="1:4">
      <c r="A60" s="21" t="s">
        <v>68</v>
      </c>
      <c r="B60" s="22">
        <v>55.67</v>
      </c>
      <c r="C60" s="23">
        <v>1</v>
      </c>
      <c r="D60" s="12">
        <f t="shared" si="7"/>
        <v>3273.4</v>
      </c>
    </row>
    <row r="61" s="2" customFormat="1" ht="21" customHeight="1" spans="1:4">
      <c r="A61" s="21" t="s">
        <v>69</v>
      </c>
      <c r="B61" s="22">
        <v>19.05</v>
      </c>
      <c r="C61" s="23">
        <v>1</v>
      </c>
      <c r="D61" s="12">
        <f t="shared" si="7"/>
        <v>1120.14</v>
      </c>
    </row>
    <row r="62" s="2" customFormat="1" ht="21" customHeight="1" spans="1:4">
      <c r="A62" s="21" t="s">
        <v>70</v>
      </c>
      <c r="B62" s="22">
        <v>18.44</v>
      </c>
      <c r="C62" s="23">
        <v>1</v>
      </c>
      <c r="D62" s="12">
        <f t="shared" si="7"/>
        <v>1084.27</v>
      </c>
    </row>
    <row r="63" s="2" customFormat="1" ht="21" customHeight="1" spans="1:4">
      <c r="A63" s="20" t="s">
        <v>71</v>
      </c>
      <c r="B63" s="18">
        <f>SUM(B64:B67)</f>
        <v>483.2</v>
      </c>
      <c r="C63" s="17"/>
      <c r="D63" s="10">
        <f>SUM(D64:D67)</f>
        <v>17735.54</v>
      </c>
    </row>
    <row r="64" s="2" customFormat="1" ht="21" customHeight="1" spans="1:4">
      <c r="A64" s="21" t="s">
        <v>72</v>
      </c>
      <c r="B64" s="22">
        <v>209.06</v>
      </c>
      <c r="C64" s="23">
        <v>0.65</v>
      </c>
      <c r="D64" s="12">
        <f t="shared" ref="D64:D67" si="8">ROUND(B64*84*(C64-0.3),2)</f>
        <v>6146.36</v>
      </c>
    </row>
    <row r="65" s="2" customFormat="1" ht="21" customHeight="1" spans="1:4">
      <c r="A65" s="21" t="s">
        <v>73</v>
      </c>
      <c r="B65" s="22">
        <v>140.41</v>
      </c>
      <c r="C65" s="23">
        <v>0.65</v>
      </c>
      <c r="D65" s="12">
        <f t="shared" si="8"/>
        <v>4128.05</v>
      </c>
    </row>
    <row r="66" s="2" customFormat="1" ht="21" customHeight="1" spans="1:4">
      <c r="A66" s="21" t="s">
        <v>74</v>
      </c>
      <c r="B66" s="22">
        <v>101.81</v>
      </c>
      <c r="C66" s="23">
        <v>1</v>
      </c>
      <c r="D66" s="12">
        <f t="shared" si="8"/>
        <v>5986.43</v>
      </c>
    </row>
    <row r="67" s="2" customFormat="1" ht="21" customHeight="1" spans="1:4">
      <c r="A67" s="21" t="s">
        <v>75</v>
      </c>
      <c r="B67" s="22">
        <v>31.92</v>
      </c>
      <c r="C67" s="23">
        <v>0.85</v>
      </c>
      <c r="D67" s="12">
        <f t="shared" si="8"/>
        <v>1474.7</v>
      </c>
    </row>
    <row r="68" s="2" customFormat="1" ht="21" customHeight="1" spans="1:4">
      <c r="A68" s="20" t="s">
        <v>76</v>
      </c>
      <c r="B68" s="18">
        <f>B69</f>
        <v>45.1</v>
      </c>
      <c r="C68" s="17"/>
      <c r="D68" s="10">
        <f t="shared" ref="D68:D72" si="9">D69</f>
        <v>2651.88</v>
      </c>
    </row>
    <row r="69" s="2" customFormat="1" ht="21" customHeight="1" spans="1:4">
      <c r="A69" s="21" t="s">
        <v>77</v>
      </c>
      <c r="B69" s="22">
        <v>45.1</v>
      </c>
      <c r="C69" s="23">
        <v>1</v>
      </c>
      <c r="D69" s="12">
        <f t="shared" ref="D69:D73" si="10">ROUND(B69*84*(C69-0.3),2)</f>
        <v>2651.88</v>
      </c>
    </row>
    <row r="70" s="2" customFormat="1" ht="21" customHeight="1" spans="1:4">
      <c r="A70" s="20" t="s">
        <v>78</v>
      </c>
      <c r="B70" s="18">
        <f>B71</f>
        <v>1046.66</v>
      </c>
      <c r="C70" s="17"/>
      <c r="D70" s="10">
        <f t="shared" si="9"/>
        <v>0</v>
      </c>
    </row>
    <row r="71" s="2" customFormat="1" ht="21" customHeight="1" spans="1:4">
      <c r="A71" s="21" t="s">
        <v>79</v>
      </c>
      <c r="B71" s="22">
        <v>1046.66</v>
      </c>
      <c r="C71" s="23">
        <v>0.3</v>
      </c>
      <c r="D71" s="12">
        <f t="shared" si="10"/>
        <v>0</v>
      </c>
    </row>
    <row r="72" s="2" customFormat="1" ht="21" customHeight="1" spans="1:4">
      <c r="A72" s="20" t="s">
        <v>80</v>
      </c>
      <c r="B72" s="18">
        <f>B73</f>
        <v>441.81</v>
      </c>
      <c r="C72" s="17"/>
      <c r="D72" s="10">
        <f t="shared" si="9"/>
        <v>0</v>
      </c>
    </row>
    <row r="73" s="2" customFormat="1" ht="21" customHeight="1" spans="1:4">
      <c r="A73" s="21" t="s">
        <v>79</v>
      </c>
      <c r="B73" s="22">
        <v>441.81</v>
      </c>
      <c r="C73" s="23">
        <v>0.3</v>
      </c>
      <c r="D73" s="12">
        <f t="shared" si="10"/>
        <v>0</v>
      </c>
    </row>
    <row r="74" s="2" customFormat="1" ht="21" customHeight="1" spans="1:4">
      <c r="A74" s="20" t="s">
        <v>81</v>
      </c>
      <c r="B74" s="18">
        <f>SUM(B75:B81)</f>
        <v>479.81</v>
      </c>
      <c r="C74" s="17"/>
      <c r="D74" s="10">
        <f>SUM(D75:D81)</f>
        <v>7853.04</v>
      </c>
    </row>
    <row r="75" s="2" customFormat="1" ht="21" customHeight="1" spans="1:4">
      <c r="A75" s="21" t="s">
        <v>82</v>
      </c>
      <c r="B75" s="22">
        <v>85.3</v>
      </c>
      <c r="C75" s="23">
        <v>0.3</v>
      </c>
      <c r="D75" s="12">
        <f t="shared" ref="D75:D81" si="11">ROUND(B75*84*(C75-0.3),2)</f>
        <v>0</v>
      </c>
    </row>
    <row r="76" s="2" customFormat="1" ht="21" customHeight="1" spans="1:4">
      <c r="A76" s="21" t="s">
        <v>83</v>
      </c>
      <c r="B76" s="22">
        <v>36.47</v>
      </c>
      <c r="C76" s="23">
        <v>0.3</v>
      </c>
      <c r="D76" s="12">
        <f t="shared" si="11"/>
        <v>0</v>
      </c>
    </row>
    <row r="77" s="2" customFormat="1" ht="21" customHeight="1" spans="1:4">
      <c r="A77" s="21" t="s">
        <v>84</v>
      </c>
      <c r="B77" s="22">
        <v>90.93</v>
      </c>
      <c r="C77" s="23">
        <v>0.3</v>
      </c>
      <c r="D77" s="12">
        <f t="shared" si="11"/>
        <v>0</v>
      </c>
    </row>
    <row r="78" s="2" customFormat="1" ht="21" customHeight="1" spans="1:4">
      <c r="A78" s="21" t="s">
        <v>85</v>
      </c>
      <c r="B78" s="22">
        <v>90.77</v>
      </c>
      <c r="C78" s="23">
        <v>0.65</v>
      </c>
      <c r="D78" s="12">
        <f t="shared" si="11"/>
        <v>2668.64</v>
      </c>
    </row>
    <row r="79" s="2" customFormat="1" ht="21" customHeight="1" spans="1:4">
      <c r="A79" s="21" t="s">
        <v>86</v>
      </c>
      <c r="B79" s="22">
        <v>74.88</v>
      </c>
      <c r="C79" s="23">
        <v>0.65</v>
      </c>
      <c r="D79" s="12">
        <f t="shared" si="11"/>
        <v>2201.47</v>
      </c>
    </row>
    <row r="80" s="2" customFormat="1" ht="21" customHeight="1" spans="1:4">
      <c r="A80" s="21" t="s">
        <v>87</v>
      </c>
      <c r="B80" s="22">
        <v>53.07</v>
      </c>
      <c r="C80" s="23">
        <v>0.65</v>
      </c>
      <c r="D80" s="12">
        <f t="shared" si="11"/>
        <v>1560.26</v>
      </c>
    </row>
    <row r="81" s="2" customFormat="1" ht="21" customHeight="1" spans="1:4">
      <c r="A81" s="21" t="s">
        <v>88</v>
      </c>
      <c r="B81" s="22">
        <v>48.39</v>
      </c>
      <c r="C81" s="23">
        <v>0.65</v>
      </c>
      <c r="D81" s="12">
        <f t="shared" si="11"/>
        <v>1422.67</v>
      </c>
    </row>
    <row r="82" s="2" customFormat="1" ht="21" customHeight="1" spans="1:4">
      <c r="A82" s="20" t="s">
        <v>89</v>
      </c>
      <c r="B82" s="18">
        <f>SUM(B83:B85)</f>
        <v>172.71</v>
      </c>
      <c r="C82" s="17"/>
      <c r="D82" s="10">
        <f>SUM(D83:D85)</f>
        <v>7979.2</v>
      </c>
    </row>
    <row r="83" s="2" customFormat="1" ht="21" customHeight="1" spans="1:4">
      <c r="A83" s="21" t="s">
        <v>90</v>
      </c>
      <c r="B83" s="22">
        <v>81.47</v>
      </c>
      <c r="C83" s="23">
        <v>0.85</v>
      </c>
      <c r="D83" s="12">
        <f t="shared" ref="D83:D85" si="12">ROUND(B83*84*(C83-0.3),2)</f>
        <v>3763.91</v>
      </c>
    </row>
    <row r="84" s="2" customFormat="1" ht="21" customHeight="1" spans="1:4">
      <c r="A84" s="21" t="s">
        <v>91</v>
      </c>
      <c r="B84" s="22">
        <v>47.83</v>
      </c>
      <c r="C84" s="23">
        <v>0.85</v>
      </c>
      <c r="D84" s="12">
        <f t="shared" si="12"/>
        <v>2209.75</v>
      </c>
    </row>
    <row r="85" s="2" customFormat="1" ht="21" customHeight="1" spans="1:4">
      <c r="A85" s="21" t="s">
        <v>92</v>
      </c>
      <c r="B85" s="22">
        <v>43.41</v>
      </c>
      <c r="C85" s="23">
        <v>0.85</v>
      </c>
      <c r="D85" s="12">
        <f t="shared" si="12"/>
        <v>2005.54</v>
      </c>
    </row>
    <row r="86" s="2" customFormat="1" ht="21" customHeight="1" spans="1:4">
      <c r="A86" s="20" t="s">
        <v>93</v>
      </c>
      <c r="B86" s="18">
        <f>SUM(B87:B92)</f>
        <v>366.34</v>
      </c>
      <c r="C86" s="17"/>
      <c r="D86" s="10">
        <f>SUM(D87:D92)</f>
        <v>16924.91</v>
      </c>
    </row>
    <row r="87" s="2" customFormat="1" ht="21" customHeight="1" spans="1:4">
      <c r="A87" s="21" t="s">
        <v>94</v>
      </c>
      <c r="B87" s="22">
        <v>41.45</v>
      </c>
      <c r="C87" s="23">
        <v>0.85</v>
      </c>
      <c r="D87" s="12">
        <f t="shared" ref="D87:D92" si="13">ROUND(B87*84*(C87-0.3),2)</f>
        <v>1914.99</v>
      </c>
    </row>
    <row r="88" s="2" customFormat="1" ht="21" customHeight="1" spans="1:4">
      <c r="A88" s="21" t="s">
        <v>95</v>
      </c>
      <c r="B88" s="22">
        <v>65.34</v>
      </c>
      <c r="C88" s="23">
        <v>0.85</v>
      </c>
      <c r="D88" s="12">
        <f t="shared" si="13"/>
        <v>3018.71</v>
      </c>
    </row>
    <row r="89" s="2" customFormat="1" ht="21" customHeight="1" spans="1:4">
      <c r="A89" s="21" t="s">
        <v>96</v>
      </c>
      <c r="B89" s="22">
        <v>33.77</v>
      </c>
      <c r="C89" s="23">
        <v>0.85</v>
      </c>
      <c r="D89" s="12">
        <f t="shared" si="13"/>
        <v>1560.17</v>
      </c>
    </row>
    <row r="90" s="2" customFormat="1" ht="21" customHeight="1" spans="1:4">
      <c r="A90" s="21" t="s">
        <v>97</v>
      </c>
      <c r="B90" s="22">
        <v>52.58</v>
      </c>
      <c r="C90" s="23">
        <v>0.85</v>
      </c>
      <c r="D90" s="12">
        <f t="shared" si="13"/>
        <v>2429.2</v>
      </c>
    </row>
    <row r="91" s="2" customFormat="1" ht="21" customHeight="1" spans="1:4">
      <c r="A91" s="21" t="s">
        <v>98</v>
      </c>
      <c r="B91" s="22">
        <v>82.46</v>
      </c>
      <c r="C91" s="23">
        <v>0.85</v>
      </c>
      <c r="D91" s="12">
        <f t="shared" si="13"/>
        <v>3809.65</v>
      </c>
    </row>
    <row r="92" s="2" customFormat="1" ht="21" customHeight="1" spans="1:4">
      <c r="A92" s="21" t="s">
        <v>99</v>
      </c>
      <c r="B92" s="22">
        <v>90.74</v>
      </c>
      <c r="C92" s="23">
        <v>0.85</v>
      </c>
      <c r="D92" s="12">
        <f t="shared" si="13"/>
        <v>4192.19</v>
      </c>
    </row>
    <row r="93" s="2" customFormat="1" ht="21" customHeight="1" spans="1:4">
      <c r="A93" s="20" t="s">
        <v>100</v>
      </c>
      <c r="B93" s="18">
        <f>SUM(B94:B96)</f>
        <v>355.37</v>
      </c>
      <c r="C93" s="17"/>
      <c r="D93" s="10">
        <f>SUM(D94:D96)</f>
        <v>16418.09</v>
      </c>
    </row>
    <row r="94" s="2" customFormat="1" ht="21" customHeight="1" spans="1:4">
      <c r="A94" s="21" t="s">
        <v>101</v>
      </c>
      <c r="B94" s="22">
        <v>103.54</v>
      </c>
      <c r="C94" s="23">
        <v>0.85</v>
      </c>
      <c r="D94" s="12">
        <f t="shared" ref="D94:D96" si="14">ROUND(B94*84*(C94-0.3),2)</f>
        <v>4783.55</v>
      </c>
    </row>
    <row r="95" s="2" customFormat="1" ht="21" customHeight="1" spans="1:4">
      <c r="A95" s="21" t="s">
        <v>102</v>
      </c>
      <c r="B95" s="22">
        <v>150.37</v>
      </c>
      <c r="C95" s="23">
        <v>0.85</v>
      </c>
      <c r="D95" s="12">
        <f t="shared" si="14"/>
        <v>6947.09</v>
      </c>
    </row>
    <row r="96" s="2" customFormat="1" ht="21" customHeight="1" spans="1:4">
      <c r="A96" s="21" t="s">
        <v>103</v>
      </c>
      <c r="B96" s="22">
        <v>101.46</v>
      </c>
      <c r="C96" s="23">
        <v>0.85</v>
      </c>
      <c r="D96" s="12">
        <f t="shared" si="14"/>
        <v>4687.45</v>
      </c>
    </row>
    <row r="97" s="2" customFormat="1" ht="21" customHeight="1" spans="1:4">
      <c r="A97" s="20" t="s">
        <v>104</v>
      </c>
      <c r="B97" s="18">
        <f>SUM(B98:B101)</f>
        <v>219.4</v>
      </c>
      <c r="C97" s="17"/>
      <c r="D97" s="10">
        <f>SUM(D98:D101)</f>
        <v>6450.36</v>
      </c>
    </row>
    <row r="98" s="2" customFormat="1" ht="21" customHeight="1" spans="1:4">
      <c r="A98" s="21" t="s">
        <v>105</v>
      </c>
      <c r="B98" s="22">
        <v>60.24</v>
      </c>
      <c r="C98" s="23">
        <v>0.65</v>
      </c>
      <c r="D98" s="12">
        <f t="shared" ref="D98:D101" si="15">ROUND(B98*84*(C98-0.3),2)</f>
        <v>1771.06</v>
      </c>
    </row>
    <row r="99" s="2" customFormat="1" ht="21" customHeight="1" spans="1:4">
      <c r="A99" s="21" t="s">
        <v>106</v>
      </c>
      <c r="B99" s="22">
        <v>20.91</v>
      </c>
      <c r="C99" s="23">
        <v>0.65</v>
      </c>
      <c r="D99" s="12">
        <f t="shared" si="15"/>
        <v>614.75</v>
      </c>
    </row>
    <row r="100" s="2" customFormat="1" ht="21" customHeight="1" spans="1:4">
      <c r="A100" s="21" t="s">
        <v>107</v>
      </c>
      <c r="B100" s="22">
        <v>74.16</v>
      </c>
      <c r="C100" s="23">
        <v>0.65</v>
      </c>
      <c r="D100" s="12">
        <f t="shared" si="15"/>
        <v>2180.3</v>
      </c>
    </row>
    <row r="101" s="2" customFormat="1" ht="21" customHeight="1" spans="1:4">
      <c r="A101" s="21" t="s">
        <v>108</v>
      </c>
      <c r="B101" s="22">
        <v>64.09</v>
      </c>
      <c r="C101" s="23">
        <v>0.65</v>
      </c>
      <c r="D101" s="12">
        <f t="shared" si="15"/>
        <v>1884.25</v>
      </c>
    </row>
    <row r="102" s="2" customFormat="1" ht="21" customHeight="1" spans="1:4">
      <c r="A102" s="20" t="s">
        <v>109</v>
      </c>
      <c r="B102" s="18">
        <f>SUM(B103:B107)</f>
        <v>279.83</v>
      </c>
      <c r="C102" s="17"/>
      <c r="D102" s="10">
        <f>SUM(D103:D107)</f>
        <v>12928.14</v>
      </c>
    </row>
    <row r="103" s="2" customFormat="1" ht="21" customHeight="1" spans="1:4">
      <c r="A103" s="21" t="s">
        <v>110</v>
      </c>
      <c r="B103" s="22">
        <v>111.99</v>
      </c>
      <c r="C103" s="23">
        <v>0.85</v>
      </c>
      <c r="D103" s="12">
        <f t="shared" ref="D103:D107" si="16">ROUND(B103*84*(C103-0.3),2)</f>
        <v>5173.94</v>
      </c>
    </row>
    <row r="104" s="2" customFormat="1" ht="21" customHeight="1" spans="1:4">
      <c r="A104" s="21" t="s">
        <v>111</v>
      </c>
      <c r="B104" s="22">
        <v>61.85</v>
      </c>
      <c r="C104" s="23">
        <v>0.85</v>
      </c>
      <c r="D104" s="12">
        <f t="shared" si="16"/>
        <v>2857.47</v>
      </c>
    </row>
    <row r="105" s="2" customFormat="1" ht="21" customHeight="1" spans="1:4">
      <c r="A105" s="21" t="s">
        <v>112</v>
      </c>
      <c r="B105" s="22">
        <v>31.55</v>
      </c>
      <c r="C105" s="23">
        <v>0.85</v>
      </c>
      <c r="D105" s="12">
        <f t="shared" si="16"/>
        <v>1457.61</v>
      </c>
    </row>
    <row r="106" s="2" customFormat="1" ht="21" customHeight="1" spans="1:4">
      <c r="A106" s="21" t="s">
        <v>113</v>
      </c>
      <c r="B106" s="22">
        <v>36.72</v>
      </c>
      <c r="C106" s="23">
        <v>0.85</v>
      </c>
      <c r="D106" s="12">
        <f t="shared" si="16"/>
        <v>1696.46</v>
      </c>
    </row>
    <row r="107" s="2" customFormat="1" ht="21" customHeight="1" spans="1:4">
      <c r="A107" s="21" t="s">
        <v>114</v>
      </c>
      <c r="B107" s="22">
        <v>37.72</v>
      </c>
      <c r="C107" s="23">
        <v>0.85</v>
      </c>
      <c r="D107" s="12">
        <f t="shared" si="16"/>
        <v>1742.66</v>
      </c>
    </row>
    <row r="108" s="2" customFormat="1" ht="21" customHeight="1" spans="1:4">
      <c r="A108" s="20" t="s">
        <v>115</v>
      </c>
      <c r="B108" s="18">
        <f>SUM(B109:B110)</f>
        <v>175.1</v>
      </c>
      <c r="C108" s="17"/>
      <c r="D108" s="10">
        <f>SUM(D109:D110)</f>
        <v>8089.62</v>
      </c>
    </row>
    <row r="109" s="2" customFormat="1" ht="21" customHeight="1" spans="1:4">
      <c r="A109" s="21" t="s">
        <v>116</v>
      </c>
      <c r="B109" s="22">
        <v>57.58</v>
      </c>
      <c r="C109" s="23">
        <v>0.85</v>
      </c>
      <c r="D109" s="12">
        <f t="shared" ref="D109:D113" si="17">ROUND(B109*84*(C109-0.3),2)</f>
        <v>2660.2</v>
      </c>
    </row>
    <row r="110" s="2" customFormat="1" ht="21" customHeight="1" spans="1:4">
      <c r="A110" s="21" t="s">
        <v>117</v>
      </c>
      <c r="B110" s="22">
        <v>117.52</v>
      </c>
      <c r="C110" s="23">
        <v>0.85</v>
      </c>
      <c r="D110" s="12">
        <f t="shared" si="17"/>
        <v>5429.42</v>
      </c>
    </row>
    <row r="111" s="2" customFormat="1" ht="21" customHeight="1" spans="1:4">
      <c r="A111" s="20" t="s">
        <v>118</v>
      </c>
      <c r="B111" s="18">
        <f>SUM(B112:B113)</f>
        <v>186.36</v>
      </c>
      <c r="C111" s="17"/>
      <c r="D111" s="10">
        <f>SUM(D112:D113)</f>
        <v>8609.83</v>
      </c>
    </row>
    <row r="112" s="2" customFormat="1" ht="21" customHeight="1" spans="1:4">
      <c r="A112" s="21" t="s">
        <v>119</v>
      </c>
      <c r="B112" s="22">
        <v>93.19</v>
      </c>
      <c r="C112" s="23">
        <v>0.85</v>
      </c>
      <c r="D112" s="12">
        <f t="shared" si="17"/>
        <v>4305.38</v>
      </c>
    </row>
    <row r="113" s="2" customFormat="1" ht="21" customHeight="1" spans="1:4">
      <c r="A113" s="21" t="s">
        <v>120</v>
      </c>
      <c r="B113" s="22">
        <v>93.17</v>
      </c>
      <c r="C113" s="23">
        <v>0.85</v>
      </c>
      <c r="D113" s="12">
        <f t="shared" si="17"/>
        <v>4304.45</v>
      </c>
    </row>
    <row r="114" s="2" customFormat="1" ht="21" customHeight="1" spans="1:4">
      <c r="A114" s="20" t="s">
        <v>121</v>
      </c>
      <c r="B114" s="18">
        <f>SUM(B115:B117)</f>
        <v>101.56</v>
      </c>
      <c r="C114" s="17"/>
      <c r="D114" s="10">
        <f>SUM(D115:D117)</f>
        <v>4692.07</v>
      </c>
    </row>
    <row r="115" s="2" customFormat="1" ht="21" customHeight="1" spans="1:4">
      <c r="A115" s="21" t="s">
        <v>122</v>
      </c>
      <c r="B115" s="22">
        <v>40.85</v>
      </c>
      <c r="C115" s="23">
        <v>0.85</v>
      </c>
      <c r="D115" s="12">
        <f t="shared" ref="D115:D117" si="18">ROUND(B115*84*(C115-0.3),2)</f>
        <v>1887.27</v>
      </c>
    </row>
    <row r="116" s="2" customFormat="1" ht="21" customHeight="1" spans="1:4">
      <c r="A116" s="21" t="s">
        <v>123</v>
      </c>
      <c r="B116" s="22">
        <v>23.54</v>
      </c>
      <c r="C116" s="23">
        <v>0.85</v>
      </c>
      <c r="D116" s="12">
        <f t="shared" si="18"/>
        <v>1087.55</v>
      </c>
    </row>
    <row r="117" s="2" customFormat="1" ht="21" customHeight="1" spans="1:4">
      <c r="A117" s="21" t="s">
        <v>124</v>
      </c>
      <c r="B117" s="22">
        <v>37.17</v>
      </c>
      <c r="C117" s="23">
        <v>0.85</v>
      </c>
      <c r="D117" s="12">
        <f t="shared" si="18"/>
        <v>1717.25</v>
      </c>
    </row>
    <row r="118" s="2" customFormat="1" ht="21" customHeight="1" spans="1:4">
      <c r="A118" s="26" t="s">
        <v>125</v>
      </c>
      <c r="B118" s="18">
        <f>SUM(B119:B153)</f>
        <v>2428.87</v>
      </c>
      <c r="C118" s="17"/>
      <c r="D118" s="10">
        <f>SUM(D119:D153)</f>
        <v>124621.86</v>
      </c>
    </row>
    <row r="119" s="2" customFormat="1" ht="21" customHeight="1" spans="1:4">
      <c r="A119" s="21" t="s">
        <v>126</v>
      </c>
      <c r="B119" s="22">
        <v>6.44</v>
      </c>
      <c r="C119" s="23">
        <v>0.85</v>
      </c>
      <c r="D119" s="12">
        <f t="shared" ref="D119:D153" si="19">ROUND(B119*84*(C119-0.3),2)</f>
        <v>297.53</v>
      </c>
    </row>
    <row r="120" s="2" customFormat="1" ht="21" customHeight="1" spans="1:4">
      <c r="A120" s="21" t="s">
        <v>127</v>
      </c>
      <c r="B120" s="22">
        <v>35.39</v>
      </c>
      <c r="C120" s="23">
        <v>1</v>
      </c>
      <c r="D120" s="12">
        <f t="shared" si="19"/>
        <v>2080.93</v>
      </c>
    </row>
    <row r="121" s="2" customFormat="1" ht="21" customHeight="1" spans="1:4">
      <c r="A121" s="21" t="s">
        <v>128</v>
      </c>
      <c r="B121" s="22">
        <v>18.6</v>
      </c>
      <c r="C121" s="23">
        <v>0.85</v>
      </c>
      <c r="D121" s="12">
        <f t="shared" si="19"/>
        <v>859.32</v>
      </c>
    </row>
    <row r="122" s="2" customFormat="1" ht="21" customHeight="1" spans="1:4">
      <c r="A122" s="21" t="s">
        <v>129</v>
      </c>
      <c r="B122" s="22">
        <v>32.25</v>
      </c>
      <c r="C122" s="23">
        <v>0.85</v>
      </c>
      <c r="D122" s="12">
        <f t="shared" si="19"/>
        <v>1489.95</v>
      </c>
    </row>
    <row r="123" s="2" customFormat="1" ht="21" customHeight="1" spans="1:4">
      <c r="A123" s="21" t="s">
        <v>130</v>
      </c>
      <c r="B123" s="22">
        <v>18.73</v>
      </c>
      <c r="C123" s="23">
        <v>1</v>
      </c>
      <c r="D123" s="12">
        <f t="shared" si="19"/>
        <v>1101.32</v>
      </c>
    </row>
    <row r="124" s="2" customFormat="1" ht="21" customHeight="1" spans="1:4">
      <c r="A124" s="21" t="s">
        <v>131</v>
      </c>
      <c r="B124" s="22">
        <v>59.55</v>
      </c>
      <c r="C124" s="23">
        <v>1</v>
      </c>
      <c r="D124" s="12">
        <f t="shared" si="19"/>
        <v>3501.54</v>
      </c>
    </row>
    <row r="125" s="2" customFormat="1" ht="21" customHeight="1" spans="1:4">
      <c r="A125" s="21" t="s">
        <v>132</v>
      </c>
      <c r="B125" s="22">
        <v>55.11</v>
      </c>
      <c r="C125" s="23">
        <v>1</v>
      </c>
      <c r="D125" s="12">
        <f t="shared" si="19"/>
        <v>3240.47</v>
      </c>
    </row>
    <row r="126" s="2" customFormat="1" ht="21" customHeight="1" spans="1:4">
      <c r="A126" s="21" t="s">
        <v>133</v>
      </c>
      <c r="B126" s="22">
        <v>28.52</v>
      </c>
      <c r="C126" s="23">
        <v>1</v>
      </c>
      <c r="D126" s="12">
        <f t="shared" si="19"/>
        <v>1676.98</v>
      </c>
    </row>
    <row r="127" s="2" customFormat="1" ht="21" customHeight="1" spans="1:4">
      <c r="A127" s="21" t="s">
        <v>134</v>
      </c>
      <c r="B127" s="22">
        <v>77.94</v>
      </c>
      <c r="C127" s="23">
        <v>1</v>
      </c>
      <c r="D127" s="12">
        <f t="shared" si="19"/>
        <v>4582.87</v>
      </c>
    </row>
    <row r="128" s="2" customFormat="1" ht="21" customHeight="1" spans="1:4">
      <c r="A128" s="21" t="s">
        <v>135</v>
      </c>
      <c r="B128" s="22">
        <v>33.09</v>
      </c>
      <c r="C128" s="23">
        <v>1</v>
      </c>
      <c r="D128" s="12">
        <f t="shared" si="19"/>
        <v>1945.69</v>
      </c>
    </row>
    <row r="129" s="2" customFormat="1" ht="21" customHeight="1" spans="1:4">
      <c r="A129" s="21" t="s">
        <v>136</v>
      </c>
      <c r="B129" s="22">
        <v>47.87</v>
      </c>
      <c r="C129" s="23">
        <v>1</v>
      </c>
      <c r="D129" s="12">
        <f t="shared" si="19"/>
        <v>2814.76</v>
      </c>
    </row>
    <row r="130" s="2" customFormat="1" ht="21" customHeight="1" spans="1:4">
      <c r="A130" s="21" t="s">
        <v>137</v>
      </c>
      <c r="B130" s="22">
        <v>91.7</v>
      </c>
      <c r="C130" s="23">
        <v>1</v>
      </c>
      <c r="D130" s="12">
        <f t="shared" si="19"/>
        <v>5391.96</v>
      </c>
    </row>
    <row r="131" s="2" customFormat="1" ht="21" customHeight="1" spans="1:4">
      <c r="A131" s="21" t="s">
        <v>138</v>
      </c>
      <c r="B131" s="22">
        <v>121.09</v>
      </c>
      <c r="C131" s="23">
        <v>0.65</v>
      </c>
      <c r="D131" s="12">
        <f t="shared" si="19"/>
        <v>3560.05</v>
      </c>
    </row>
    <row r="132" s="2" customFormat="1" ht="21" customHeight="1" spans="1:4">
      <c r="A132" s="21" t="s">
        <v>139</v>
      </c>
      <c r="B132" s="22">
        <v>123.58</v>
      </c>
      <c r="C132" s="23">
        <v>1</v>
      </c>
      <c r="D132" s="12">
        <f t="shared" si="19"/>
        <v>7266.5</v>
      </c>
    </row>
    <row r="133" s="2" customFormat="1" ht="21" customHeight="1" spans="1:4">
      <c r="A133" s="21" t="s">
        <v>140</v>
      </c>
      <c r="B133" s="22">
        <v>73.68</v>
      </c>
      <c r="C133" s="23">
        <v>1</v>
      </c>
      <c r="D133" s="12">
        <f t="shared" si="19"/>
        <v>4332.38</v>
      </c>
    </row>
    <row r="134" s="2" customFormat="1" ht="21" customHeight="1" spans="1:4">
      <c r="A134" s="21" t="s">
        <v>141</v>
      </c>
      <c r="B134" s="22">
        <v>24.92</v>
      </c>
      <c r="C134" s="23">
        <v>1</v>
      </c>
      <c r="D134" s="12">
        <f t="shared" si="19"/>
        <v>1465.3</v>
      </c>
    </row>
    <row r="135" s="2" customFormat="1" ht="21" customHeight="1" spans="1:4">
      <c r="A135" s="21" t="s">
        <v>142</v>
      </c>
      <c r="B135" s="22">
        <v>87.59</v>
      </c>
      <c r="C135" s="23">
        <v>0.85</v>
      </c>
      <c r="D135" s="12">
        <f t="shared" si="19"/>
        <v>4046.66</v>
      </c>
    </row>
    <row r="136" s="2" customFormat="1" ht="21" customHeight="1" spans="1:4">
      <c r="A136" s="21" t="s">
        <v>143</v>
      </c>
      <c r="B136" s="22">
        <v>132.11</v>
      </c>
      <c r="C136" s="23">
        <v>0.85</v>
      </c>
      <c r="D136" s="12">
        <f t="shared" si="19"/>
        <v>6103.48</v>
      </c>
    </row>
    <row r="137" s="2" customFormat="1" ht="21" customHeight="1" spans="1:4">
      <c r="A137" s="21" t="s">
        <v>144</v>
      </c>
      <c r="B137" s="22">
        <v>136.35</v>
      </c>
      <c r="C137" s="23">
        <v>0.85</v>
      </c>
      <c r="D137" s="12">
        <f t="shared" si="19"/>
        <v>6299.37</v>
      </c>
    </row>
    <row r="138" s="2" customFormat="1" ht="21" customHeight="1" spans="1:4">
      <c r="A138" s="21" t="s">
        <v>145</v>
      </c>
      <c r="B138" s="22">
        <v>63.33</v>
      </c>
      <c r="C138" s="23">
        <v>0.85</v>
      </c>
      <c r="D138" s="12">
        <f t="shared" si="19"/>
        <v>2925.85</v>
      </c>
    </row>
    <row r="139" s="2" customFormat="1" ht="21" customHeight="1" spans="1:4">
      <c r="A139" s="21" t="s">
        <v>146</v>
      </c>
      <c r="B139" s="22">
        <v>132.87</v>
      </c>
      <c r="C139" s="23">
        <v>0.85</v>
      </c>
      <c r="D139" s="12">
        <f t="shared" si="19"/>
        <v>6138.59</v>
      </c>
    </row>
    <row r="140" s="2" customFormat="1" ht="21" customHeight="1" spans="1:4">
      <c r="A140" s="21" t="s">
        <v>147</v>
      </c>
      <c r="B140" s="22">
        <v>129.17</v>
      </c>
      <c r="C140" s="23">
        <v>0.85</v>
      </c>
      <c r="D140" s="12">
        <f t="shared" si="19"/>
        <v>5967.65</v>
      </c>
    </row>
    <row r="141" s="2" customFormat="1" ht="21" customHeight="1" spans="1:4">
      <c r="A141" s="21" t="s">
        <v>148</v>
      </c>
      <c r="B141" s="22">
        <v>40.81</v>
      </c>
      <c r="C141" s="23">
        <v>0.85</v>
      </c>
      <c r="D141" s="12">
        <f t="shared" si="19"/>
        <v>1885.42</v>
      </c>
    </row>
    <row r="142" s="2" customFormat="1" ht="21" customHeight="1" spans="1:4">
      <c r="A142" s="21" t="s">
        <v>149</v>
      </c>
      <c r="B142" s="22">
        <v>33.14</v>
      </c>
      <c r="C142" s="23">
        <v>0.85</v>
      </c>
      <c r="D142" s="12">
        <f t="shared" si="19"/>
        <v>1531.07</v>
      </c>
    </row>
    <row r="143" s="2" customFormat="1" ht="21" customHeight="1" spans="1:4">
      <c r="A143" s="21" t="s">
        <v>150</v>
      </c>
      <c r="B143" s="22">
        <v>37.48</v>
      </c>
      <c r="C143" s="23">
        <v>0.85</v>
      </c>
      <c r="D143" s="12">
        <f t="shared" si="19"/>
        <v>1731.58</v>
      </c>
    </row>
    <row r="144" s="2" customFormat="1" ht="21" customHeight="1" spans="1:4">
      <c r="A144" s="21" t="s">
        <v>151</v>
      </c>
      <c r="B144" s="22">
        <v>80.52</v>
      </c>
      <c r="C144" s="23">
        <v>0.85</v>
      </c>
      <c r="D144" s="12">
        <f t="shared" si="19"/>
        <v>3720.02</v>
      </c>
    </row>
    <row r="145" s="2" customFormat="1" ht="21" customHeight="1" spans="1:4">
      <c r="A145" s="21" t="s">
        <v>152</v>
      </c>
      <c r="B145" s="22">
        <v>94.13</v>
      </c>
      <c r="C145" s="23">
        <v>0.85</v>
      </c>
      <c r="D145" s="12">
        <f t="shared" si="19"/>
        <v>4348.81</v>
      </c>
    </row>
    <row r="146" s="2" customFormat="1" ht="21" customHeight="1" spans="1:4">
      <c r="A146" s="21" t="s">
        <v>153</v>
      </c>
      <c r="B146" s="22">
        <v>9.51</v>
      </c>
      <c r="C146" s="23">
        <v>1</v>
      </c>
      <c r="D146" s="12">
        <f t="shared" si="19"/>
        <v>559.19</v>
      </c>
    </row>
    <row r="147" s="2" customFormat="1" ht="21" customHeight="1" spans="1:4">
      <c r="A147" s="21" t="s">
        <v>154</v>
      </c>
      <c r="B147" s="22">
        <v>13.47</v>
      </c>
      <c r="C147" s="23">
        <v>1</v>
      </c>
      <c r="D147" s="12">
        <f t="shared" si="19"/>
        <v>792.04</v>
      </c>
    </row>
    <row r="148" s="2" customFormat="1" ht="21" customHeight="1" spans="1:4">
      <c r="A148" s="21" t="s">
        <v>155</v>
      </c>
      <c r="B148" s="22">
        <v>81.74</v>
      </c>
      <c r="C148" s="23">
        <v>1</v>
      </c>
      <c r="D148" s="12">
        <f t="shared" si="19"/>
        <v>4806.31</v>
      </c>
    </row>
    <row r="149" s="2" customFormat="1" ht="21" customHeight="1" spans="1:4">
      <c r="A149" s="21" t="s">
        <v>156</v>
      </c>
      <c r="B149" s="22">
        <v>199.86</v>
      </c>
      <c r="C149" s="23">
        <v>1</v>
      </c>
      <c r="D149" s="12">
        <f t="shared" si="19"/>
        <v>11751.77</v>
      </c>
    </row>
    <row r="150" s="2" customFormat="1" ht="21" customHeight="1" spans="1:4">
      <c r="A150" s="21" t="s">
        <v>157</v>
      </c>
      <c r="B150" s="22">
        <v>67.48</v>
      </c>
      <c r="C150" s="23">
        <v>1</v>
      </c>
      <c r="D150" s="12">
        <f t="shared" si="19"/>
        <v>3967.82</v>
      </c>
    </row>
    <row r="151" s="2" customFormat="1" ht="21" customHeight="1" spans="1:4">
      <c r="A151" s="21" t="s">
        <v>158</v>
      </c>
      <c r="B151" s="22">
        <v>104.08</v>
      </c>
      <c r="C151" s="23">
        <v>1</v>
      </c>
      <c r="D151" s="12">
        <f t="shared" si="19"/>
        <v>6119.9</v>
      </c>
    </row>
    <row r="152" s="2" customFormat="1" ht="21" customHeight="1" spans="1:4">
      <c r="A152" s="21" t="s">
        <v>159</v>
      </c>
      <c r="B152" s="22">
        <v>93.69</v>
      </c>
      <c r="C152" s="23">
        <v>0.85</v>
      </c>
      <c r="D152" s="12">
        <f t="shared" si="19"/>
        <v>4328.48</v>
      </c>
    </row>
    <row r="153" s="2" customFormat="1" ht="21" customHeight="1" spans="1:4">
      <c r="A153" s="21" t="s">
        <v>160</v>
      </c>
      <c r="B153" s="22">
        <v>43.08</v>
      </c>
      <c r="C153" s="23">
        <v>0.85</v>
      </c>
      <c r="D153" s="12">
        <f t="shared" si="19"/>
        <v>1990.3</v>
      </c>
    </row>
  </sheetData>
  <mergeCells count="1">
    <mergeCell ref="A2:D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B112"/>
  <sheetViews>
    <sheetView tabSelected="1" workbookViewId="0">
      <pane ySplit="5" topLeftCell="A93" activePane="bottomLeft" state="frozen"/>
      <selection/>
      <selection pane="bottomLeft" activeCell="E101" sqref="E101"/>
    </sheetView>
  </sheetViews>
  <sheetFormatPr defaultColWidth="10" defaultRowHeight="14.25" outlineLevelCol="1"/>
  <cols>
    <col min="1" max="1" width="43.25" style="2" customWidth="1"/>
    <col min="2" max="2" width="46.25" style="4" customWidth="1"/>
    <col min="3" max="3" width="13.75" style="2"/>
    <col min="4" max="16368" width="10" style="2"/>
  </cols>
  <sheetData>
    <row r="1" s="1" customFormat="1" ht="19" customHeight="1" spans="1:2">
      <c r="A1" s="1" t="s">
        <v>0</v>
      </c>
      <c r="B1" s="5"/>
    </row>
    <row r="2" s="2" customFormat="1" ht="32" customHeight="1" spans="1:2">
      <c r="A2" s="6" t="s">
        <v>161</v>
      </c>
      <c r="B2" s="6"/>
    </row>
    <row r="3" s="2" customFormat="1" ht="20.25" spans="1:2">
      <c r="A3" s="7"/>
      <c r="B3" s="8" t="s">
        <v>165</v>
      </c>
    </row>
    <row r="4" s="3" customFormat="1" ht="37" customHeight="1" spans="1:2">
      <c r="A4" s="9" t="s">
        <v>2</v>
      </c>
      <c r="B4" s="10" t="s">
        <v>166</v>
      </c>
    </row>
    <row r="5" s="3" customFormat="1" ht="21" customHeight="1" spans="1:2">
      <c r="A5" s="9" t="s">
        <v>14</v>
      </c>
      <c r="B5" s="10">
        <v>269949.12</v>
      </c>
    </row>
    <row r="6" s="2" customFormat="1" ht="21" customHeight="1" spans="1:2">
      <c r="A6" s="9" t="s">
        <v>42</v>
      </c>
      <c r="B6" s="10">
        <v>27046.19</v>
      </c>
    </row>
    <row r="7" s="2" customFormat="1" ht="21" customHeight="1" spans="1:2">
      <c r="A7" s="11" t="s">
        <v>43</v>
      </c>
      <c r="B7" s="12">
        <v>2740.6</v>
      </c>
    </row>
    <row r="8" s="2" customFormat="1" ht="21" customHeight="1" spans="1:2">
      <c r="A8" s="11" t="s">
        <v>44</v>
      </c>
      <c r="B8" s="12">
        <v>3376.17</v>
      </c>
    </row>
    <row r="9" s="2" customFormat="1" ht="21" customHeight="1" spans="1:2">
      <c r="A9" s="11" t="s">
        <v>45</v>
      </c>
      <c r="B9" s="12">
        <v>1170.85</v>
      </c>
    </row>
    <row r="10" s="2" customFormat="1" ht="21" customHeight="1" spans="1:2">
      <c r="A10" s="11" t="s">
        <v>46</v>
      </c>
      <c r="B10" s="12">
        <v>9148.15</v>
      </c>
    </row>
    <row r="11" s="2" customFormat="1" ht="21" customHeight="1" spans="1:2">
      <c r="A11" s="11" t="s">
        <v>47</v>
      </c>
      <c r="B11" s="12">
        <v>6810.96</v>
      </c>
    </row>
    <row r="12" s="2" customFormat="1" ht="21" customHeight="1" spans="1:2">
      <c r="A12" s="11" t="s">
        <v>48</v>
      </c>
      <c r="B12" s="12">
        <v>3799.46</v>
      </c>
    </row>
    <row r="13" s="2" customFormat="1" ht="21" customHeight="1" spans="1:2">
      <c r="A13" s="9" t="s">
        <v>55</v>
      </c>
      <c r="B13" s="10">
        <v>7844.68</v>
      </c>
    </row>
    <row r="14" s="2" customFormat="1" ht="21" customHeight="1" spans="1:2">
      <c r="A14" s="11" t="s">
        <v>56</v>
      </c>
      <c r="B14" s="12">
        <v>1623.67</v>
      </c>
    </row>
    <row r="15" s="2" customFormat="1" ht="21" customHeight="1" spans="1:2">
      <c r="A15" s="11" t="s">
        <v>57</v>
      </c>
      <c r="B15" s="12">
        <v>1582.97</v>
      </c>
    </row>
    <row r="16" s="2" customFormat="1" ht="21" customHeight="1" spans="1:2">
      <c r="A16" s="11" t="s">
        <v>58</v>
      </c>
      <c r="B16" s="12">
        <v>1262.03</v>
      </c>
    </row>
    <row r="17" s="2" customFormat="1" ht="21" customHeight="1" spans="1:2">
      <c r="A17" s="11" t="s">
        <v>59</v>
      </c>
      <c r="B17" s="12">
        <v>860.57</v>
      </c>
    </row>
    <row r="18" s="2" customFormat="1" ht="21" customHeight="1" spans="1:2">
      <c r="A18" s="11" t="s">
        <v>60</v>
      </c>
      <c r="B18" s="12">
        <v>849.14</v>
      </c>
    </row>
    <row r="19" s="2" customFormat="1" ht="21" customHeight="1" spans="1:2">
      <c r="A19" s="11" t="s">
        <v>61</v>
      </c>
      <c r="B19" s="12">
        <v>1666.3</v>
      </c>
    </row>
    <row r="20" s="2" customFormat="1" ht="21" customHeight="1" spans="1:2">
      <c r="A20" s="9" t="s">
        <v>62</v>
      </c>
      <c r="B20" s="10">
        <v>6527.99</v>
      </c>
    </row>
    <row r="21" s="2" customFormat="1" ht="21" customHeight="1" spans="1:2">
      <c r="A21" s="11" t="s">
        <v>63</v>
      </c>
      <c r="B21" s="12">
        <v>3057.17</v>
      </c>
    </row>
    <row r="22" s="2" customFormat="1" ht="21" customHeight="1" spans="1:2">
      <c r="A22" s="11" t="s">
        <v>64</v>
      </c>
      <c r="B22" s="12">
        <v>1957.08</v>
      </c>
    </row>
    <row r="23" s="2" customFormat="1" ht="21" customHeight="1" spans="1:2">
      <c r="A23" s="11" t="s">
        <v>65</v>
      </c>
      <c r="B23" s="12">
        <v>1513.74</v>
      </c>
    </row>
    <row r="24" s="2" customFormat="1" ht="21" customHeight="1" spans="1:2">
      <c r="A24" s="9" t="s">
        <v>66</v>
      </c>
      <c r="B24" s="10">
        <v>7560.55</v>
      </c>
    </row>
    <row r="25" s="2" customFormat="1" ht="21" customHeight="1" spans="1:2">
      <c r="A25" s="11" t="s">
        <v>67</v>
      </c>
      <c r="B25" s="12">
        <v>2408.96</v>
      </c>
    </row>
    <row r="26" s="2" customFormat="1" ht="21" customHeight="1" spans="1:2">
      <c r="A26" s="11" t="s">
        <v>68</v>
      </c>
      <c r="B26" s="12">
        <v>3078.74</v>
      </c>
    </row>
    <row r="27" s="2" customFormat="1" ht="21" customHeight="1" spans="1:2">
      <c r="A27" s="11" t="s">
        <v>69</v>
      </c>
      <c r="B27" s="12">
        <v>1053.37</v>
      </c>
    </row>
    <row r="28" s="2" customFormat="1" ht="21" customHeight="1" spans="1:2">
      <c r="A28" s="11" t="s">
        <v>70</v>
      </c>
      <c r="B28" s="12">
        <v>1019.48</v>
      </c>
    </row>
    <row r="29" s="2" customFormat="1" ht="21" customHeight="1" spans="1:2">
      <c r="A29" s="9" t="s">
        <v>71</v>
      </c>
      <c r="B29" s="10">
        <v>16679.7</v>
      </c>
    </row>
    <row r="30" s="2" customFormat="1" ht="21" customHeight="1" spans="1:2">
      <c r="A30" s="11" t="s">
        <v>72</v>
      </c>
      <c r="B30" s="12">
        <v>5780.45</v>
      </c>
    </row>
    <row r="31" s="2" customFormat="1" ht="21" customHeight="1" spans="1:2">
      <c r="A31" s="11" t="s">
        <v>73</v>
      </c>
      <c r="B31" s="12">
        <v>3882.44</v>
      </c>
    </row>
    <row r="32" s="2" customFormat="1" ht="21" customHeight="1" spans="1:2">
      <c r="A32" s="11" t="s">
        <v>74</v>
      </c>
      <c r="B32" s="12">
        <v>5629.96</v>
      </c>
    </row>
    <row r="33" s="2" customFormat="1" ht="21" customHeight="1" spans="1:2">
      <c r="A33" s="11" t="s">
        <v>75</v>
      </c>
      <c r="B33" s="12">
        <v>1386.85</v>
      </c>
    </row>
    <row r="34" s="2" customFormat="1" ht="21" customHeight="1" spans="1:2">
      <c r="A34" s="9" t="s">
        <v>76</v>
      </c>
      <c r="B34" s="10">
        <v>2493.8</v>
      </c>
    </row>
    <row r="35" s="2" customFormat="1" ht="21" customHeight="1" spans="1:2">
      <c r="A35" s="11" t="s">
        <v>77</v>
      </c>
      <c r="B35" s="12">
        <v>2493.8</v>
      </c>
    </row>
    <row r="36" s="2" customFormat="1" ht="21" customHeight="1" spans="1:2">
      <c r="A36" s="9" t="s">
        <v>81</v>
      </c>
      <c r="B36" s="10">
        <v>7385.62</v>
      </c>
    </row>
    <row r="37" s="2" customFormat="1" ht="21" customHeight="1" spans="1:2">
      <c r="A37" s="11" t="s">
        <v>85</v>
      </c>
      <c r="B37" s="12">
        <v>2509.91</v>
      </c>
    </row>
    <row r="38" s="2" customFormat="1" ht="21" customHeight="1" spans="1:2">
      <c r="A38" s="11" t="s">
        <v>86</v>
      </c>
      <c r="B38" s="12">
        <v>2070.37</v>
      </c>
    </row>
    <row r="39" s="2" customFormat="1" ht="21" customHeight="1" spans="1:2">
      <c r="A39" s="11" t="s">
        <v>87</v>
      </c>
      <c r="B39" s="12">
        <v>1467.34</v>
      </c>
    </row>
    <row r="40" s="2" customFormat="1" ht="21" customHeight="1" spans="1:2">
      <c r="A40" s="11" t="s">
        <v>88</v>
      </c>
      <c r="B40" s="12">
        <v>1338</v>
      </c>
    </row>
    <row r="41" s="2" customFormat="1" ht="21" customHeight="1" spans="1:2">
      <c r="A41" s="9" t="s">
        <v>89</v>
      </c>
      <c r="B41" s="10">
        <v>7504.09</v>
      </c>
    </row>
    <row r="42" s="2" customFormat="1" ht="21" customHeight="1" spans="1:2">
      <c r="A42" s="11" t="s">
        <v>90</v>
      </c>
      <c r="B42" s="12">
        <v>3539.82</v>
      </c>
    </row>
    <row r="43" s="2" customFormat="1" ht="21" customHeight="1" spans="1:2">
      <c r="A43" s="11" t="s">
        <v>91</v>
      </c>
      <c r="B43" s="12">
        <v>2078.21</v>
      </c>
    </row>
    <row r="44" s="2" customFormat="1" ht="21" customHeight="1" spans="1:2">
      <c r="A44" s="11" t="s">
        <v>92</v>
      </c>
      <c r="B44" s="12">
        <v>1886.06</v>
      </c>
    </row>
    <row r="45" s="2" customFormat="1" ht="21" customHeight="1" spans="1:2">
      <c r="A45" s="9" t="s">
        <v>93</v>
      </c>
      <c r="B45" s="13">
        <v>15917.55</v>
      </c>
    </row>
    <row r="46" s="2" customFormat="1" ht="21" customHeight="1" spans="1:2">
      <c r="A46" s="11" t="s">
        <v>94</v>
      </c>
      <c r="B46" s="12">
        <v>1801.17</v>
      </c>
    </row>
    <row r="47" s="2" customFormat="1" ht="21" customHeight="1" spans="1:2">
      <c r="A47" s="11" t="s">
        <v>95</v>
      </c>
      <c r="B47" s="12">
        <v>2839.04</v>
      </c>
    </row>
    <row r="48" s="2" customFormat="1" ht="21" customHeight="1" spans="1:2">
      <c r="A48" s="11" t="s">
        <v>96</v>
      </c>
      <c r="B48" s="12">
        <v>1467.41</v>
      </c>
    </row>
    <row r="49" s="2" customFormat="1" ht="21" customHeight="1" spans="1:2">
      <c r="A49" s="11" t="s">
        <v>97</v>
      </c>
      <c r="B49" s="12">
        <v>2284.56</v>
      </c>
    </row>
    <row r="50" s="2" customFormat="1" ht="21" customHeight="1" spans="1:2">
      <c r="A50" s="11" t="s">
        <v>98</v>
      </c>
      <c r="B50" s="12">
        <v>3582.92</v>
      </c>
    </row>
    <row r="51" s="2" customFormat="1" ht="21" customHeight="1" spans="1:2">
      <c r="A51" s="11" t="s">
        <v>99</v>
      </c>
      <c r="B51" s="12">
        <v>3942.45</v>
      </c>
    </row>
    <row r="52" s="2" customFormat="1" ht="21" customHeight="1" spans="1:2">
      <c r="A52" s="9" t="s">
        <v>100</v>
      </c>
      <c r="B52" s="13">
        <v>15440.94</v>
      </c>
    </row>
    <row r="53" s="2" customFormat="1" ht="21" customHeight="1" spans="1:2">
      <c r="A53" s="11" t="s">
        <v>101</v>
      </c>
      <c r="B53" s="12">
        <v>4498.86</v>
      </c>
    </row>
    <row r="54" s="2" customFormat="1" ht="21" customHeight="1" spans="1:2">
      <c r="A54" s="11" t="s">
        <v>102</v>
      </c>
      <c r="B54" s="12">
        <v>6533.74</v>
      </c>
    </row>
    <row r="55" s="2" customFormat="1" ht="21" customHeight="1" spans="1:2">
      <c r="A55" s="11" t="s">
        <v>103</v>
      </c>
      <c r="B55" s="12">
        <v>4408.34</v>
      </c>
    </row>
    <row r="56" s="2" customFormat="1" ht="21" customHeight="1" spans="1:2">
      <c r="A56" s="9" t="s">
        <v>104</v>
      </c>
      <c r="B56" s="13">
        <v>6066.47</v>
      </c>
    </row>
    <row r="57" s="2" customFormat="1" ht="21" customHeight="1" spans="1:2">
      <c r="A57" s="11" t="s">
        <v>105</v>
      </c>
      <c r="B57" s="12">
        <v>1665.64</v>
      </c>
    </row>
    <row r="58" s="2" customFormat="1" ht="21" customHeight="1" spans="1:2">
      <c r="A58" s="11" t="s">
        <v>106</v>
      </c>
      <c r="B58" s="12">
        <v>578.21</v>
      </c>
    </row>
    <row r="59" s="2" customFormat="1" ht="21" customHeight="1" spans="1:2">
      <c r="A59" s="11" t="s">
        <v>107</v>
      </c>
      <c r="B59" s="12">
        <v>2050.5</v>
      </c>
    </row>
    <row r="60" s="2" customFormat="1" ht="21" customHeight="1" spans="1:2">
      <c r="A60" s="11" t="s">
        <v>108</v>
      </c>
      <c r="B60" s="12">
        <v>1772.12</v>
      </c>
    </row>
    <row r="61" s="2" customFormat="1" ht="21" customHeight="1" spans="1:2">
      <c r="A61" s="9" t="s">
        <v>109</v>
      </c>
      <c r="B61" s="13">
        <v>12158.71</v>
      </c>
    </row>
    <row r="62" s="2" customFormat="1" ht="21" customHeight="1" spans="1:2">
      <c r="A62" s="11" t="s">
        <v>110</v>
      </c>
      <c r="B62" s="12">
        <v>4865.97</v>
      </c>
    </row>
    <row r="63" s="2" customFormat="1" ht="21" customHeight="1" spans="1:2">
      <c r="A63" s="11" t="s">
        <v>111</v>
      </c>
      <c r="B63" s="12">
        <v>2687.48</v>
      </c>
    </row>
    <row r="64" s="2" customFormat="1" ht="21" customHeight="1" spans="1:2">
      <c r="A64" s="11" t="s">
        <v>112</v>
      </c>
      <c r="B64" s="12">
        <v>1370.86</v>
      </c>
    </row>
    <row r="65" s="2" customFormat="1" ht="21" customHeight="1" spans="1:2">
      <c r="A65" s="11" t="s">
        <v>113</v>
      </c>
      <c r="B65" s="12">
        <v>1595.38</v>
      </c>
    </row>
    <row r="66" s="2" customFormat="1" ht="21" customHeight="1" spans="1:2">
      <c r="A66" s="11" t="s">
        <v>114</v>
      </c>
      <c r="B66" s="12">
        <v>1639.02</v>
      </c>
    </row>
    <row r="67" s="2" customFormat="1" ht="21" customHeight="1" spans="1:2">
      <c r="A67" s="9" t="s">
        <v>115</v>
      </c>
      <c r="B67" s="13">
        <v>7607.86</v>
      </c>
    </row>
    <row r="68" s="2" customFormat="1" ht="21" customHeight="1" spans="1:2">
      <c r="A68" s="11" t="s">
        <v>116</v>
      </c>
      <c r="B68" s="12">
        <v>2501.83</v>
      </c>
    </row>
    <row r="69" s="2" customFormat="1" ht="21" customHeight="1" spans="1:2">
      <c r="A69" s="11" t="s">
        <v>117</v>
      </c>
      <c r="B69" s="12">
        <v>5106.03</v>
      </c>
    </row>
    <row r="70" s="2" customFormat="1" ht="21" customHeight="1" spans="1:2">
      <c r="A70" s="9" t="s">
        <v>118</v>
      </c>
      <c r="B70" s="13">
        <v>8097.29</v>
      </c>
    </row>
    <row r="71" s="2" customFormat="1" ht="21" customHeight="1" spans="1:2">
      <c r="A71" s="11" t="s">
        <v>119</v>
      </c>
      <c r="B71" s="12">
        <v>4048.97</v>
      </c>
    </row>
    <row r="72" s="2" customFormat="1" ht="21" customHeight="1" spans="1:2">
      <c r="A72" s="11" t="s">
        <v>120</v>
      </c>
      <c r="B72" s="12">
        <v>4048.32</v>
      </c>
    </row>
    <row r="73" s="2" customFormat="1" ht="21" customHeight="1" spans="1:2">
      <c r="A73" s="9" t="s">
        <v>121</v>
      </c>
      <c r="B73" s="13">
        <v>4412.73</v>
      </c>
    </row>
    <row r="74" s="2" customFormat="1" ht="21" customHeight="1" spans="1:2">
      <c r="A74" s="11" t="s">
        <v>122</v>
      </c>
      <c r="B74" s="12">
        <v>1775.09</v>
      </c>
    </row>
    <row r="75" s="2" customFormat="1" ht="21" customHeight="1" spans="1:2">
      <c r="A75" s="11" t="s">
        <v>123</v>
      </c>
      <c r="B75" s="12">
        <v>1022.77</v>
      </c>
    </row>
    <row r="76" s="2" customFormat="1" ht="21" customHeight="1" spans="1:2">
      <c r="A76" s="11" t="s">
        <v>124</v>
      </c>
      <c r="B76" s="12">
        <v>1614.87</v>
      </c>
    </row>
    <row r="77" s="2" customFormat="1" ht="21" customHeight="1" spans="1:2">
      <c r="A77" s="9" t="s">
        <v>125</v>
      </c>
      <c r="B77" s="13">
        <v>117204.95</v>
      </c>
    </row>
    <row r="78" s="2" customFormat="1" ht="21" customHeight="1" spans="1:2">
      <c r="A78" s="11" t="s">
        <v>126</v>
      </c>
      <c r="B78" s="12">
        <v>279.94</v>
      </c>
    </row>
    <row r="79" s="2" customFormat="1" ht="21" customHeight="1" spans="1:2">
      <c r="A79" s="11" t="s">
        <v>127</v>
      </c>
      <c r="B79" s="12">
        <v>1957.16</v>
      </c>
    </row>
    <row r="80" s="2" customFormat="1" ht="21" customHeight="1" spans="1:2">
      <c r="A80" s="11" t="s">
        <v>128</v>
      </c>
      <c r="B80" s="12">
        <v>808.21</v>
      </c>
    </row>
    <row r="81" s="2" customFormat="1" ht="21" customHeight="1" spans="1:2">
      <c r="A81" s="11" t="s">
        <v>129</v>
      </c>
      <c r="B81" s="12">
        <v>1401.18</v>
      </c>
    </row>
    <row r="82" s="2" customFormat="1" ht="21" customHeight="1" spans="1:2">
      <c r="A82" s="11" t="s">
        <v>130</v>
      </c>
      <c r="B82" s="12">
        <v>1035.64</v>
      </c>
    </row>
    <row r="83" s="2" customFormat="1" ht="21" customHeight="1" spans="1:2">
      <c r="A83" s="11" t="s">
        <v>131</v>
      </c>
      <c r="B83" s="12">
        <v>3292.95</v>
      </c>
    </row>
    <row r="84" s="2" customFormat="1" ht="21" customHeight="1" spans="1:2">
      <c r="A84" s="11" t="s">
        <v>132</v>
      </c>
      <c r="B84" s="12">
        <v>3047.56</v>
      </c>
    </row>
    <row r="85" s="2" customFormat="1" ht="21" customHeight="1" spans="1:2">
      <c r="A85" s="11" t="s">
        <v>133</v>
      </c>
      <c r="B85" s="12">
        <v>1577.29</v>
      </c>
    </row>
    <row r="86" s="2" customFormat="1" ht="21" customHeight="1" spans="1:2">
      <c r="A86" s="11" t="s">
        <v>134</v>
      </c>
      <c r="B86" s="12">
        <v>4310.14</v>
      </c>
    </row>
    <row r="87" s="2" customFormat="1" ht="21" customHeight="1" spans="1:2">
      <c r="A87" s="11" t="s">
        <v>135</v>
      </c>
      <c r="B87" s="12">
        <v>1830.14</v>
      </c>
    </row>
    <row r="88" s="2" customFormat="1" ht="21" customHeight="1" spans="1:2">
      <c r="A88" s="11" t="s">
        <v>136</v>
      </c>
      <c r="B88" s="12">
        <v>2647.38</v>
      </c>
    </row>
    <row r="89" s="2" customFormat="1" ht="21" customHeight="1" spans="1:2">
      <c r="A89" s="11" t="s">
        <v>137</v>
      </c>
      <c r="B89" s="12">
        <v>5070.79</v>
      </c>
    </row>
    <row r="90" s="2" customFormat="1" ht="21" customHeight="1" spans="1:2">
      <c r="A90" s="11" t="s">
        <v>138</v>
      </c>
      <c r="B90" s="12">
        <v>3348.08</v>
      </c>
    </row>
    <row r="91" s="2" customFormat="1" ht="21" customHeight="1" spans="1:2">
      <c r="A91" s="11" t="s">
        <v>139</v>
      </c>
      <c r="B91" s="12">
        <v>6834.12</v>
      </c>
    </row>
    <row r="92" s="2" customFormat="1" ht="21" customHeight="1" spans="1:2">
      <c r="A92" s="11" t="s">
        <v>140</v>
      </c>
      <c r="B92" s="12">
        <v>4074.45</v>
      </c>
    </row>
    <row r="93" s="2" customFormat="1" ht="21" customHeight="1" spans="1:2">
      <c r="A93" s="11" t="s">
        <v>141</v>
      </c>
      <c r="B93" s="12">
        <v>1378.31</v>
      </c>
    </row>
    <row r="94" s="2" customFormat="1" ht="21" customHeight="1" spans="1:2">
      <c r="A94" s="11" t="s">
        <v>142</v>
      </c>
      <c r="B94" s="12">
        <v>3805.77</v>
      </c>
    </row>
    <row r="95" s="2" customFormat="1" ht="21" customHeight="1" spans="1:2">
      <c r="A95" s="11" t="s">
        <v>143</v>
      </c>
      <c r="B95" s="12">
        <v>5740.14</v>
      </c>
    </row>
    <row r="96" s="2" customFormat="1" ht="21" customHeight="1" spans="1:2">
      <c r="A96" s="11" t="s">
        <v>144</v>
      </c>
      <c r="B96" s="12">
        <v>5924.28</v>
      </c>
    </row>
    <row r="97" s="2" customFormat="1" ht="21" customHeight="1" spans="1:2">
      <c r="A97" s="11" t="s">
        <v>145</v>
      </c>
      <c r="B97" s="12">
        <v>2751.51</v>
      </c>
    </row>
    <row r="98" s="2" customFormat="1" ht="21" customHeight="1" spans="1:2">
      <c r="A98" s="11" t="s">
        <v>146</v>
      </c>
      <c r="B98" s="12">
        <v>5773.01</v>
      </c>
    </row>
    <row r="99" s="2" customFormat="1" ht="21" customHeight="1" spans="1:2">
      <c r="A99" s="11" t="s">
        <v>147</v>
      </c>
      <c r="B99" s="12">
        <v>5612.3</v>
      </c>
    </row>
    <row r="100" s="2" customFormat="1" ht="21" customHeight="1" spans="1:2">
      <c r="A100" s="11" t="s">
        <v>148</v>
      </c>
      <c r="B100" s="12">
        <v>1773.25</v>
      </c>
    </row>
    <row r="101" s="2" customFormat="1" ht="21" customHeight="1" spans="1:2">
      <c r="A101" s="11" t="s">
        <v>149</v>
      </c>
      <c r="B101" s="12">
        <v>1440.1</v>
      </c>
    </row>
    <row r="102" s="2" customFormat="1" ht="21" customHeight="1" spans="1:2">
      <c r="A102" s="11" t="s">
        <v>150</v>
      </c>
      <c r="B102" s="12">
        <v>1628.71</v>
      </c>
    </row>
    <row r="103" s="2" customFormat="1" ht="21" customHeight="1" spans="1:2">
      <c r="A103" s="11" t="s">
        <v>151</v>
      </c>
      <c r="B103" s="12">
        <v>3498.49</v>
      </c>
    </row>
    <row r="104" s="2" customFormat="1" ht="21" customHeight="1" spans="1:2">
      <c r="A104" s="11" t="s">
        <v>152</v>
      </c>
      <c r="B104" s="12">
        <v>4090.06</v>
      </c>
    </row>
    <row r="105" s="2" customFormat="1" ht="21" customHeight="1" spans="1:2">
      <c r="A105" s="11" t="s">
        <v>153</v>
      </c>
      <c r="B105" s="12">
        <v>526.1</v>
      </c>
    </row>
    <row r="106" s="2" customFormat="1" ht="21" customHeight="1" spans="1:2">
      <c r="A106" s="11" t="s">
        <v>154</v>
      </c>
      <c r="B106" s="12">
        <v>744.84</v>
      </c>
    </row>
    <row r="107" s="2" customFormat="1" ht="21" customHeight="1" spans="1:2">
      <c r="A107" s="11" t="s">
        <v>155</v>
      </c>
      <c r="B107" s="12">
        <v>4520.45</v>
      </c>
    </row>
    <row r="108" s="2" customFormat="1" ht="21" customHeight="1" spans="1:2">
      <c r="A108" s="11" t="s">
        <v>156</v>
      </c>
      <c r="B108" s="12">
        <v>11052.36</v>
      </c>
    </row>
    <row r="109" s="2" customFormat="1" ht="21" customHeight="1" spans="1:2">
      <c r="A109" s="11" t="s">
        <v>157</v>
      </c>
      <c r="B109" s="12">
        <v>3731.8</v>
      </c>
    </row>
    <row r="110" s="2" customFormat="1" ht="21" customHeight="1" spans="1:2">
      <c r="A110" s="11" t="s">
        <v>158</v>
      </c>
      <c r="B110" s="12">
        <v>5755.51</v>
      </c>
    </row>
    <row r="111" s="2" customFormat="1" ht="21" customHeight="1" spans="1:2">
      <c r="A111" s="11" t="s">
        <v>159</v>
      </c>
      <c r="B111" s="12">
        <v>4070.97</v>
      </c>
    </row>
    <row r="112" s="2" customFormat="1" ht="21" customHeight="1" spans="1:2">
      <c r="A112" s="11" t="s">
        <v>160</v>
      </c>
      <c r="B112" s="12">
        <v>1871.96</v>
      </c>
    </row>
  </sheetData>
  <mergeCells count="1">
    <mergeCell ref="A2:B2"/>
  </mergeCells>
  <printOptions horizontalCentered="1"/>
  <pageMargins left="0.472222222222222" right="0.472222222222222" top="0.590277777777778" bottom="0.786805555555556" header="0.298611111111111" footer="0.2986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省卫生和计划生育委员会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2019年度人口分县测算</vt:lpstr>
      <vt:lpstr>按2020年度人口分县测算（人口以万为单位）</vt:lpstr>
      <vt:lpstr>2022年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谢珍妮</dc:creator>
  <cp:lastModifiedBy>谢珍妮</cp:lastModifiedBy>
  <dcterms:created xsi:type="dcterms:W3CDTF">2021-11-03T15:48:00Z</dcterms:created>
  <dcterms:modified xsi:type="dcterms:W3CDTF">2021-12-21T02:55:39Z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