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580"/>
  </bookViews>
  <sheets>
    <sheet name="1. 全省 (2)" sheetId="8" r:id="rId1"/>
    <sheet name="1. 全省" sheetId="5" state="hidden" r:id="rId2"/>
  </sheets>
  <externalReferences>
    <externalReference r:id="rId3"/>
  </externalReferences>
  <definedNames>
    <definedName name="_xlnm._FilterDatabase" localSheetId="1" hidden="1">'1. 全省'!$A$7:$XEZ$174</definedName>
    <definedName name="_xlnm._FilterDatabase" localSheetId="0" hidden="1">'1. 全省 (2)'!$A$4:$XEG$130</definedName>
    <definedName name="_xlnm.Print_Titles" localSheetId="0">'1. 全省 (2)'!$3:$3</definedName>
  </definedNames>
  <calcPr calcId="144525"/>
</workbook>
</file>

<file path=xl/sharedStrings.xml><?xml version="1.0" encoding="utf-8"?>
<sst xmlns="http://schemas.openxmlformats.org/spreadsheetml/2006/main" count="352" uniqueCount="190">
  <si>
    <t>附件9</t>
  </si>
  <si>
    <t>提前下达2022年适龄女生HPV疫苗免费接种资金分配表</t>
  </si>
  <si>
    <t>序号</t>
  </si>
  <si>
    <t>地区</t>
  </si>
  <si>
    <t>省财政实际补助资金
（万元）</t>
  </si>
  <si>
    <t>全  省</t>
  </si>
  <si>
    <t>省疾控中心</t>
  </si>
  <si>
    <t>省妇幼保健院</t>
  </si>
  <si>
    <t>汕头市</t>
  </si>
  <si>
    <t>市本级</t>
  </si>
  <si>
    <t>金平区</t>
  </si>
  <si>
    <t>龙湖区</t>
  </si>
  <si>
    <t>澄海区</t>
  </si>
  <si>
    <t>濠江区</t>
  </si>
  <si>
    <t>潮阳区</t>
  </si>
  <si>
    <t>潮南区</t>
  </si>
  <si>
    <t>南澳县</t>
  </si>
  <si>
    <t>韶关市</t>
  </si>
  <si>
    <t>浈江区</t>
  </si>
  <si>
    <t>武江区</t>
  </si>
  <si>
    <t>曲江区</t>
  </si>
  <si>
    <t>乐昌市</t>
  </si>
  <si>
    <t>南雄市</t>
  </si>
  <si>
    <t>仁化县</t>
  </si>
  <si>
    <t>始兴县</t>
  </si>
  <si>
    <t>翁源县</t>
  </si>
  <si>
    <t>新丰县</t>
  </si>
  <si>
    <t>乳源瑶族自治县</t>
  </si>
  <si>
    <t>河源市</t>
  </si>
  <si>
    <t>源城区</t>
  </si>
  <si>
    <t>东源县</t>
  </si>
  <si>
    <t>和平县</t>
  </si>
  <si>
    <t>龙川县</t>
  </si>
  <si>
    <t>紫金县</t>
  </si>
  <si>
    <t>连平县</t>
  </si>
  <si>
    <t>梅州市</t>
  </si>
  <si>
    <t>梅江区</t>
  </si>
  <si>
    <t>兴宁市</t>
  </si>
  <si>
    <t>梅县区</t>
  </si>
  <si>
    <t>平远县</t>
  </si>
  <si>
    <t>蕉岭县</t>
  </si>
  <si>
    <t>大埔县</t>
  </si>
  <si>
    <t>丰顺县</t>
  </si>
  <si>
    <t>五华县</t>
  </si>
  <si>
    <t>惠州市</t>
  </si>
  <si>
    <t>惠城区</t>
  </si>
  <si>
    <t>惠阳区</t>
  </si>
  <si>
    <t>惠东县</t>
  </si>
  <si>
    <t>博罗县</t>
  </si>
  <si>
    <t>龙门县</t>
  </si>
  <si>
    <t>汕尾市</t>
  </si>
  <si>
    <t>城区</t>
  </si>
  <si>
    <t>陆丰市</t>
  </si>
  <si>
    <t>海丰县</t>
  </si>
  <si>
    <t>陆河县</t>
  </si>
  <si>
    <t>江门市</t>
  </si>
  <si>
    <t>蓬江区</t>
  </si>
  <si>
    <t>江海区</t>
  </si>
  <si>
    <t>新会区</t>
  </si>
  <si>
    <t>台山市</t>
  </si>
  <si>
    <t>开平市</t>
  </si>
  <si>
    <t>恩平市</t>
  </si>
  <si>
    <t>鹤山市</t>
  </si>
  <si>
    <t>阳江市</t>
  </si>
  <si>
    <t>江城区</t>
  </si>
  <si>
    <t>阳春市</t>
  </si>
  <si>
    <t>阳东区</t>
  </si>
  <si>
    <t>阳西县</t>
  </si>
  <si>
    <t>湛江市</t>
  </si>
  <si>
    <t>赤坎区</t>
  </si>
  <si>
    <t>霞山区</t>
  </si>
  <si>
    <t>麻章区</t>
  </si>
  <si>
    <t>坡头区</t>
  </si>
  <si>
    <t>雷州市</t>
  </si>
  <si>
    <t>廉江市</t>
  </si>
  <si>
    <t>吴川市</t>
  </si>
  <si>
    <t>遂溪县</t>
  </si>
  <si>
    <t>徐闻县</t>
  </si>
  <si>
    <t>茂名市</t>
  </si>
  <si>
    <t>茂南区</t>
  </si>
  <si>
    <t>信宜市</t>
  </si>
  <si>
    <t>高州市</t>
  </si>
  <si>
    <t>化州市</t>
  </si>
  <si>
    <t>电白区</t>
  </si>
  <si>
    <t>肇庆市</t>
  </si>
  <si>
    <t>端州区</t>
  </si>
  <si>
    <t>鼎湖区</t>
  </si>
  <si>
    <t>四会市</t>
  </si>
  <si>
    <t>高要区</t>
  </si>
  <si>
    <t>广宁县</t>
  </si>
  <si>
    <t>德庆县</t>
  </si>
  <si>
    <t>封开县</t>
  </si>
  <si>
    <t>怀集县</t>
  </si>
  <si>
    <t>清远市</t>
  </si>
  <si>
    <t>清城区</t>
  </si>
  <si>
    <t>清新区</t>
  </si>
  <si>
    <t>英德市</t>
  </si>
  <si>
    <t>连州市</t>
  </si>
  <si>
    <t>佛冈县</t>
  </si>
  <si>
    <t>连山壮族瑶族自治县</t>
  </si>
  <si>
    <t>连南瑶族自治县</t>
  </si>
  <si>
    <t>阳山县</t>
  </si>
  <si>
    <t>潮州市</t>
  </si>
  <si>
    <t>湘桥区</t>
  </si>
  <si>
    <t>饶平县</t>
  </si>
  <si>
    <t>潮安区</t>
  </si>
  <si>
    <t>揭阳市</t>
  </si>
  <si>
    <t>榕城区</t>
  </si>
  <si>
    <t>揭东区</t>
  </si>
  <si>
    <t>普宁市</t>
  </si>
  <si>
    <t>揭西县</t>
  </si>
  <si>
    <t>惠来县</t>
  </si>
  <si>
    <t>云浮市</t>
  </si>
  <si>
    <t>云城区</t>
  </si>
  <si>
    <t>罗定市</t>
  </si>
  <si>
    <t>新兴县</t>
  </si>
  <si>
    <t>郁南县</t>
  </si>
  <si>
    <t>云安区</t>
  </si>
  <si>
    <t>附件4</t>
  </si>
  <si>
    <t>广东省适龄女生人乳头瘤（HPV）疫苗免费接种资金测算表</t>
  </si>
  <si>
    <t>目标人群预测数（人）</t>
  </si>
  <si>
    <t>接种率（％）</t>
  </si>
  <si>
    <t>疫苗经费</t>
  </si>
  <si>
    <t>工作经费
（万元）</t>
  </si>
  <si>
    <t>采购经费（元）</t>
  </si>
  <si>
    <t>接种经费（元）</t>
  </si>
  <si>
    <t>小计</t>
  </si>
  <si>
    <t>合计
(万元）</t>
  </si>
  <si>
    <t>省级补助比例</t>
  </si>
  <si>
    <t>省财政补助资金
（万元）</t>
  </si>
  <si>
    <t>2022年</t>
  </si>
  <si>
    <t>2023年</t>
  </si>
  <si>
    <t>2024年</t>
  </si>
  <si>
    <t>（329元/针×2针/人=658元/人）</t>
  </si>
  <si>
    <t>（25元/针，50元/人）</t>
  </si>
  <si>
    <t>1栏=2020年五年级人数</t>
  </si>
  <si>
    <t>2栏=2020年四年级人数</t>
  </si>
  <si>
    <t>3栏=2020年三年级人数</t>
  </si>
  <si>
    <t>4栏(1)</t>
  </si>
  <si>
    <t>4栏(2)</t>
  </si>
  <si>
    <t>4栏(3)</t>
  </si>
  <si>
    <t>5栏</t>
  </si>
  <si>
    <t>6栏</t>
  </si>
  <si>
    <t>7栏=5栏+6栏</t>
  </si>
  <si>
    <t>8栏=1栏*4栏(1)*7栏</t>
  </si>
  <si>
    <t>9栏=2栏*4栏(2)*7栏</t>
  </si>
  <si>
    <t>10栏=3栏*4栏(3)*7栏</t>
  </si>
  <si>
    <t>11栏</t>
  </si>
  <si>
    <t>12栏=8栏*11栏</t>
  </si>
  <si>
    <t>13栏=9栏*11栏</t>
  </si>
  <si>
    <t>14栏=10栏*11栏</t>
  </si>
  <si>
    <t>15栏</t>
  </si>
  <si>
    <t>16栏=12栏+15栏</t>
  </si>
  <si>
    <t>17栏=13栏+15栏</t>
  </si>
  <si>
    <t>18栏=14栏+15栏</t>
  </si>
  <si>
    <t>广州市</t>
  </si>
  <si>
    <t>越秀区</t>
  </si>
  <si>
    <t>海珠区</t>
  </si>
  <si>
    <t>荔湾区</t>
  </si>
  <si>
    <t>天河区</t>
  </si>
  <si>
    <t>白云区</t>
  </si>
  <si>
    <t>黄埔区</t>
  </si>
  <si>
    <t>花都区</t>
  </si>
  <si>
    <t>番禺区</t>
  </si>
  <si>
    <t>南沙区</t>
  </si>
  <si>
    <t>从化市</t>
  </si>
  <si>
    <t>增城市</t>
  </si>
  <si>
    <t>深圳市</t>
  </si>
  <si>
    <t>福田区</t>
  </si>
  <si>
    <t>罗湖区</t>
  </si>
  <si>
    <t>南山区</t>
  </si>
  <si>
    <t>盐田区</t>
  </si>
  <si>
    <t>宝安区</t>
  </si>
  <si>
    <t>龙岗区</t>
  </si>
  <si>
    <t>光明区</t>
  </si>
  <si>
    <t>坪山区</t>
  </si>
  <si>
    <t>龙华区</t>
  </si>
  <si>
    <t>珠海市</t>
  </si>
  <si>
    <t>香洲区</t>
  </si>
  <si>
    <t>金湾区</t>
  </si>
  <si>
    <t>斗门区</t>
  </si>
  <si>
    <t>佛山市</t>
  </si>
  <si>
    <t>禅城区</t>
  </si>
  <si>
    <t>南海区</t>
  </si>
  <si>
    <t>顺德区</t>
  </si>
  <si>
    <t>高明区</t>
  </si>
  <si>
    <t>三水区</t>
  </si>
  <si>
    <t>东莞市</t>
  </si>
  <si>
    <t>中山市</t>
  </si>
  <si>
    <t>备注：1、2020年全省3、4、5年级女生人数由省教育厅提供。2、项目工作经费按照省疾控中心25万元/年、省妇幼保健院20万元/年，地市3万元/年，县（区）5万元/年计算。</t>
  </si>
</sst>
</file>

<file path=xl/styles.xml><?xml version="1.0" encoding="utf-8"?>
<styleSheet xmlns="http://schemas.openxmlformats.org/spreadsheetml/2006/main">
  <numFmts count="9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  <numFmt numFmtId="177" formatCode="0.00_ "/>
    <numFmt numFmtId="178" formatCode="0_);[Red]\(0\)"/>
    <numFmt numFmtId="179" formatCode="0.0%"/>
    <numFmt numFmtId="180" formatCode="0.00_);[Red]\(0.00\)"/>
  </numFmts>
  <fonts count="40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8"/>
      <color theme="1"/>
      <name val="黑体"/>
      <charset val="134"/>
    </font>
    <font>
      <sz val="26"/>
      <color theme="1"/>
      <name val="方正小标宋简体"/>
      <charset val="134"/>
    </font>
    <font>
      <b/>
      <sz val="10"/>
      <color theme="1"/>
      <name val="宋体"/>
      <charset val="134"/>
    </font>
    <font>
      <b/>
      <sz val="10"/>
      <color indexed="8"/>
      <name val="宋体"/>
      <charset val="134"/>
    </font>
    <font>
      <b/>
      <sz val="10"/>
      <color theme="1"/>
      <name val="黑体"/>
      <charset val="134"/>
    </font>
    <font>
      <b/>
      <sz val="10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rgb="FF000000"/>
      <name val="宋体"/>
      <charset val="134"/>
      <scheme val="minor"/>
    </font>
    <font>
      <b/>
      <sz val="14"/>
      <color theme="1"/>
      <name val="宋体"/>
      <charset val="134"/>
    </font>
    <font>
      <b/>
      <sz val="14"/>
      <color indexed="8"/>
      <name val="宋体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indexed="8"/>
      <name val="宋体"/>
      <charset val="134"/>
    </font>
    <font>
      <sz val="14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1" fillId="18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32" fillId="0" borderId="0" applyProtection="0">
      <alignment vertical="center"/>
    </xf>
    <xf numFmtId="0" fontId="0" fillId="12" borderId="13" applyNumberFormat="0" applyFon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7" fillId="21" borderId="15" applyNumberFormat="0" applyAlignment="0" applyProtection="0">
      <alignment vertical="center"/>
    </xf>
    <xf numFmtId="0" fontId="33" fillId="21" borderId="14" applyNumberFormat="0" applyAlignment="0" applyProtection="0">
      <alignment vertical="center"/>
    </xf>
    <xf numFmtId="0" fontId="24" fillId="8" borderId="10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2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178" fontId="0" fillId="0" borderId="0" xfId="0" applyNumberFormat="1" applyFill="1" applyAlignment="1">
      <alignment vertical="center"/>
    </xf>
    <xf numFmtId="9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vertical="center"/>
    </xf>
    <xf numFmtId="9" fontId="7" fillId="0" borderId="3" xfId="0" applyNumberFormat="1" applyFont="1" applyBorder="1" applyAlignment="1">
      <alignment horizontal="center" vertical="center" wrapText="1"/>
    </xf>
    <xf numFmtId="9" fontId="7" fillId="0" borderId="4" xfId="0" applyNumberFormat="1" applyFont="1" applyBorder="1" applyAlignment="1">
      <alignment horizontal="center" vertical="center" wrapText="1"/>
    </xf>
    <xf numFmtId="9" fontId="7" fillId="0" borderId="5" xfId="0" applyNumberFormat="1" applyFont="1" applyBorder="1" applyAlignment="1">
      <alignment horizontal="center" vertical="center" wrapText="1"/>
    </xf>
    <xf numFmtId="9" fontId="7" fillId="0" borderId="6" xfId="0" applyNumberFormat="1" applyFont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 wrapText="1"/>
    </xf>
    <xf numFmtId="9" fontId="7" fillId="0" borderId="7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 wrapText="1"/>
    </xf>
    <xf numFmtId="178" fontId="10" fillId="0" borderId="2" xfId="13" applyNumberFormat="1" applyFont="1" applyBorder="1" applyAlignment="1">
      <alignment horizontal="center" vertical="center" wrapText="1"/>
    </xf>
    <xf numFmtId="9" fontId="10" fillId="0" borderId="2" xfId="5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178" fontId="3" fillId="0" borderId="8" xfId="0" applyNumberFormat="1" applyFont="1" applyBorder="1" applyAlignment="1">
      <alignment horizontal="center" vertical="center"/>
    </xf>
    <xf numFmtId="9" fontId="3" fillId="0" borderId="8" xfId="11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8" fontId="3" fillId="0" borderId="2" xfId="0" applyNumberFormat="1" applyFont="1" applyBorder="1" applyAlignment="1">
      <alignment horizontal="center" vertical="center"/>
    </xf>
    <xf numFmtId="178" fontId="0" fillId="0" borderId="2" xfId="11" applyNumberFormat="1" applyFon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78" fontId="0" fillId="0" borderId="2" xfId="0" applyNumberFormat="1" applyFont="1" applyBorder="1" applyAlignment="1">
      <alignment horizontal="center" vertical="center"/>
    </xf>
    <xf numFmtId="9" fontId="0" fillId="0" borderId="2" xfId="0" applyNumberFormat="1" applyFont="1" applyBorder="1" applyAlignment="1">
      <alignment horizontal="center" vertical="center"/>
    </xf>
    <xf numFmtId="0" fontId="4" fillId="0" borderId="9" xfId="0" applyFont="1" applyBorder="1" applyAlignment="1" applyProtection="1">
      <alignment horizontal="right" vertical="center" wrapText="1" readingOrder="1"/>
      <protection locked="0"/>
    </xf>
    <xf numFmtId="0" fontId="11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0" fillId="0" borderId="2" xfId="50" applyFont="1" applyBorder="1" applyAlignment="1">
      <alignment horizontal="center" vertical="center" wrapText="1"/>
    </xf>
    <xf numFmtId="178" fontId="10" fillId="0" borderId="2" xfId="50" applyNumberFormat="1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179" fontId="3" fillId="0" borderId="8" xfId="11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178" fontId="0" fillId="0" borderId="2" xfId="0" applyNumberFormat="1" applyBorder="1">
      <alignment vertical="center"/>
    </xf>
    <xf numFmtId="179" fontId="3" fillId="0" borderId="2" xfId="11" applyNumberFormat="1" applyFont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 wrapText="1"/>
    </xf>
    <xf numFmtId="178" fontId="0" fillId="0" borderId="2" xfId="0" applyNumberFormat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80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80" fontId="6" fillId="0" borderId="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180" fontId="16" fillId="0" borderId="8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180" fontId="17" fillId="0" borderId="2" xfId="0" applyNumberFormat="1" applyFont="1" applyFill="1" applyBorder="1" applyAlignment="1">
      <alignment horizontal="center" vertical="center"/>
    </xf>
    <xf numFmtId="180" fontId="16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33;&#20301;&#32534;&#30721;&#34920;&#65288;&#24050;&#21024;&#38500;8&#24320;&#22836;&#21333;&#20301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要素值"/>
      <sheetName val="Sheet1"/>
      <sheetName val="Sheet2"/>
      <sheetName val="Sheet3"/>
      <sheetName val="Sheet4"/>
    </sheetNames>
    <sheetDataSet>
      <sheetData sheetId="0"/>
      <sheetData sheetId="1"/>
      <sheetData sheetId="2">
        <row r="8">
          <cell r="C8" t="str">
            <v>南澳县</v>
          </cell>
          <cell r="D8">
            <v>25</v>
          </cell>
        </row>
        <row r="8">
          <cell r="F8" t="str">
            <v>440523000</v>
          </cell>
          <cell r="G8" t="str">
            <v>440523000-南澳县</v>
          </cell>
        </row>
        <row r="9">
          <cell r="C9" t="str">
            <v>南雄市</v>
          </cell>
          <cell r="D9">
            <v>50</v>
          </cell>
        </row>
        <row r="9">
          <cell r="F9">
            <v>440282000</v>
          </cell>
          <cell r="G9" t="str">
            <v>440282000-南雄市</v>
          </cell>
        </row>
        <row r="10">
          <cell r="C10" t="str">
            <v>仁化县</v>
          </cell>
          <cell r="D10">
            <v>25</v>
          </cell>
        </row>
        <row r="10">
          <cell r="F10" t="str">
            <v>440224000</v>
          </cell>
          <cell r="G10" t="str">
            <v>440224000-仁化县</v>
          </cell>
        </row>
        <row r="11">
          <cell r="C11" t="str">
            <v>翁源县</v>
          </cell>
          <cell r="D11">
            <v>50</v>
          </cell>
        </row>
        <row r="11">
          <cell r="F11" t="str">
            <v>440229000</v>
          </cell>
          <cell r="G11" t="str">
            <v>440229000-翁源县</v>
          </cell>
        </row>
        <row r="12">
          <cell r="C12" t="str">
            <v>乳源瑶族自治县</v>
          </cell>
          <cell r="D12">
            <v>25</v>
          </cell>
        </row>
        <row r="12">
          <cell r="F12" t="str">
            <v>440232000</v>
          </cell>
          <cell r="G12" t="str">
            <v>440232000-乳源瑶族自治县</v>
          </cell>
        </row>
        <row r="13">
          <cell r="C13" t="str">
            <v>龙川县</v>
          </cell>
          <cell r="D13">
            <v>50</v>
          </cell>
        </row>
        <row r="13">
          <cell r="F13" t="str">
            <v>441622000</v>
          </cell>
          <cell r="G13" t="str">
            <v>441622000-龙川县</v>
          </cell>
        </row>
        <row r="14">
          <cell r="C14" t="str">
            <v>紫金县</v>
          </cell>
          <cell r="D14">
            <v>25</v>
          </cell>
        </row>
        <row r="14">
          <cell r="F14" t="str">
            <v>441621000</v>
          </cell>
          <cell r="G14" t="str">
            <v>441621000-紫金县</v>
          </cell>
        </row>
        <row r="15">
          <cell r="C15" t="str">
            <v>茂名市</v>
          </cell>
          <cell r="D15">
            <v>25</v>
          </cell>
        </row>
        <row r="15">
          <cell r="F15" t="str">
            <v>440999000</v>
          </cell>
          <cell r="G15" t="str">
            <v>440999000-茂名市</v>
          </cell>
        </row>
        <row r="16">
          <cell r="C16" t="str">
            <v>连山壮族瑶族自治县</v>
          </cell>
          <cell r="D16">
            <v>25</v>
          </cell>
        </row>
        <row r="16">
          <cell r="F16" t="str">
            <v>441825000</v>
          </cell>
          <cell r="G16" t="str">
            <v>441825000-连山壮族瑶族自治县</v>
          </cell>
        </row>
        <row r="17">
          <cell r="C17" t="str">
            <v>廉江市</v>
          </cell>
          <cell r="D17">
            <v>25</v>
          </cell>
        </row>
        <row r="17">
          <cell r="F17" t="str">
            <v>440881000</v>
          </cell>
          <cell r="G17" t="str">
            <v>440881000-廉江市</v>
          </cell>
        </row>
        <row r="18">
          <cell r="C18" t="str">
            <v>徐闻县</v>
          </cell>
          <cell r="D18">
            <v>50</v>
          </cell>
        </row>
        <row r="18">
          <cell r="F18" t="str">
            <v>440825000</v>
          </cell>
          <cell r="G18" t="str">
            <v>440825000-徐闻县</v>
          </cell>
        </row>
        <row r="19">
          <cell r="C19" t="str">
            <v>连南瑶族自治县</v>
          </cell>
          <cell r="D19">
            <v>25</v>
          </cell>
        </row>
        <row r="19">
          <cell r="F19" t="str">
            <v>441826000</v>
          </cell>
          <cell r="G19" t="str">
            <v>441826000-连南瑶族自治县</v>
          </cell>
        </row>
        <row r="20">
          <cell r="C20" t="str">
            <v>饶平县</v>
          </cell>
          <cell r="D20">
            <v>25</v>
          </cell>
        </row>
        <row r="20">
          <cell r="F20" t="str">
            <v>445122000</v>
          </cell>
          <cell r="G20" t="str">
            <v>445122000-饶平县</v>
          </cell>
        </row>
        <row r="21">
          <cell r="C21" t="str">
            <v>河源市</v>
          </cell>
          <cell r="D21">
            <v>75</v>
          </cell>
        </row>
        <row r="21">
          <cell r="F21" t="str">
            <v>441699000</v>
          </cell>
          <cell r="G21" t="str">
            <v>441699000-河源市</v>
          </cell>
        </row>
        <row r="22">
          <cell r="C22" t="str">
            <v>普宁市</v>
          </cell>
          <cell r="D22">
            <v>25</v>
          </cell>
        </row>
        <row r="22">
          <cell r="F22" t="str">
            <v>445281000</v>
          </cell>
          <cell r="G22" t="str">
            <v>445281000-普宁市</v>
          </cell>
        </row>
        <row r="23">
          <cell r="C23" t="str">
            <v>揭西县</v>
          </cell>
          <cell r="D23">
            <v>25</v>
          </cell>
        </row>
        <row r="23">
          <cell r="F23" t="str">
            <v>445222000</v>
          </cell>
          <cell r="G23" t="str">
            <v>445222000-揭西县</v>
          </cell>
        </row>
        <row r="24">
          <cell r="C24" t="str">
            <v>惠来县</v>
          </cell>
          <cell r="D24">
            <v>25</v>
          </cell>
        </row>
        <row r="24">
          <cell r="F24" t="str">
            <v>445224000</v>
          </cell>
          <cell r="G24" t="str">
            <v>445224000-惠来县</v>
          </cell>
        </row>
        <row r="25">
          <cell r="C25" t="str">
            <v>罗定市</v>
          </cell>
          <cell r="D25">
            <v>25</v>
          </cell>
        </row>
        <row r="25">
          <cell r="F25" t="str">
            <v>445381000</v>
          </cell>
          <cell r="G25" t="str">
            <v>445381000-罗定市</v>
          </cell>
        </row>
        <row r="26">
          <cell r="C26" t="str">
            <v>惠州市</v>
          </cell>
          <cell r="D26">
            <v>75</v>
          </cell>
        </row>
        <row r="26">
          <cell r="F26" t="str">
            <v>441399000</v>
          </cell>
          <cell r="G26" t="str">
            <v>441399000-惠州市</v>
          </cell>
        </row>
        <row r="27">
          <cell r="C27" t="str">
            <v>新兴县</v>
          </cell>
          <cell r="D27">
            <v>25</v>
          </cell>
        </row>
        <row r="27">
          <cell r="F27" t="str">
            <v>445321000</v>
          </cell>
          <cell r="G27" t="str">
            <v>445321000-新兴县</v>
          </cell>
        </row>
        <row r="28">
          <cell r="C28" t="str">
            <v>阳江市</v>
          </cell>
          <cell r="D28">
            <v>25</v>
          </cell>
        </row>
        <row r="28">
          <cell r="F28" t="str">
            <v>441799000</v>
          </cell>
          <cell r="G28" t="str">
            <v>441799000-阳江市</v>
          </cell>
        </row>
        <row r="29">
          <cell r="C29" t="str">
            <v>湛江市</v>
          </cell>
          <cell r="D29">
            <v>75</v>
          </cell>
        </row>
        <row r="29">
          <cell r="F29" t="str">
            <v>440899000</v>
          </cell>
          <cell r="G29" t="str">
            <v>440899000-湛江市</v>
          </cell>
        </row>
        <row r="30">
          <cell r="C30" t="str">
            <v>肇庆市</v>
          </cell>
          <cell r="D30">
            <v>25</v>
          </cell>
        </row>
        <row r="30">
          <cell r="F30" t="str">
            <v>441299000</v>
          </cell>
          <cell r="G30" t="str">
            <v>441299000-肇庆市</v>
          </cell>
        </row>
        <row r="31">
          <cell r="C31" t="str">
            <v>高州市</v>
          </cell>
          <cell r="D31">
            <v>25</v>
          </cell>
        </row>
        <row r="31">
          <cell r="F31" t="str">
            <v>440981000</v>
          </cell>
          <cell r="G31" t="str">
            <v>440981000-高州市</v>
          </cell>
        </row>
        <row r="32">
          <cell r="C32" t="str">
            <v>化州市</v>
          </cell>
          <cell r="D32">
            <v>25</v>
          </cell>
        </row>
        <row r="32">
          <cell r="F32" t="str">
            <v>440982000</v>
          </cell>
          <cell r="G32" t="str">
            <v>440982000-化州市</v>
          </cell>
        </row>
        <row r="33">
          <cell r="C33" t="str">
            <v>广宁县</v>
          </cell>
          <cell r="D33">
            <v>50</v>
          </cell>
        </row>
        <row r="33">
          <cell r="F33" t="str">
            <v>441223000</v>
          </cell>
          <cell r="G33" t="str">
            <v>441223000-广宁县</v>
          </cell>
        </row>
        <row r="34">
          <cell r="C34" t="str">
            <v>德庆县</v>
          </cell>
          <cell r="D34">
            <v>25</v>
          </cell>
        </row>
        <row r="34">
          <cell r="F34" t="str">
            <v>441226000</v>
          </cell>
          <cell r="G34" t="str">
            <v>441226000-德庆县</v>
          </cell>
        </row>
        <row r="35">
          <cell r="C35" t="str">
            <v>封开县</v>
          </cell>
          <cell r="D35">
            <v>50</v>
          </cell>
        </row>
        <row r="35">
          <cell r="F35" t="str">
            <v>441225000</v>
          </cell>
          <cell r="G35" t="str">
            <v>441225000-封开县</v>
          </cell>
        </row>
        <row r="36">
          <cell r="C36" t="str">
            <v>怀集县</v>
          </cell>
          <cell r="D36">
            <v>50</v>
          </cell>
        </row>
        <row r="36">
          <cell r="F36" t="str">
            <v>441224000</v>
          </cell>
          <cell r="G36" t="str">
            <v>441224000-怀集县</v>
          </cell>
        </row>
        <row r="37">
          <cell r="C37" t="str">
            <v>英德市</v>
          </cell>
          <cell r="D37">
            <v>25</v>
          </cell>
        </row>
        <row r="37">
          <cell r="F37" t="str">
            <v>441881000</v>
          </cell>
          <cell r="G37" t="str">
            <v>441881000-英德市</v>
          </cell>
        </row>
        <row r="38">
          <cell r="C38" t="str">
            <v>连平县</v>
          </cell>
          <cell r="D38">
            <v>50</v>
          </cell>
        </row>
        <row r="38">
          <cell r="F38" t="str">
            <v>441623000</v>
          </cell>
          <cell r="G38" t="str">
            <v>441623000-连平县</v>
          </cell>
        </row>
        <row r="39">
          <cell r="C39" t="str">
            <v>兴宁市</v>
          </cell>
          <cell r="D39">
            <v>25</v>
          </cell>
        </row>
        <row r="39">
          <cell r="F39" t="str">
            <v>441481000</v>
          </cell>
          <cell r="G39" t="str">
            <v>441481000-兴宁市</v>
          </cell>
        </row>
        <row r="40">
          <cell r="C40" t="str">
            <v>大埔县</v>
          </cell>
          <cell r="D40">
            <v>50</v>
          </cell>
        </row>
        <row r="40">
          <cell r="F40" t="str">
            <v>441422000</v>
          </cell>
          <cell r="G40" t="str">
            <v>441422000-大埔县</v>
          </cell>
        </row>
        <row r="41">
          <cell r="C41" t="str">
            <v>丰顺县</v>
          </cell>
          <cell r="D41">
            <v>50</v>
          </cell>
        </row>
        <row r="41">
          <cell r="F41" t="str">
            <v>441423000</v>
          </cell>
          <cell r="G41" t="str">
            <v>441423000-丰顺县</v>
          </cell>
        </row>
        <row r="42">
          <cell r="C42" t="str">
            <v>五华县</v>
          </cell>
          <cell r="D42">
            <v>25</v>
          </cell>
        </row>
        <row r="42">
          <cell r="F42" t="str">
            <v>441424000</v>
          </cell>
          <cell r="G42" t="str">
            <v>441424000-五华县</v>
          </cell>
        </row>
        <row r="43">
          <cell r="C43" t="str">
            <v>博罗县</v>
          </cell>
          <cell r="D43">
            <v>25</v>
          </cell>
        </row>
        <row r="43">
          <cell r="F43" t="str">
            <v>441322000</v>
          </cell>
          <cell r="G43" t="str">
            <v>441322000-博罗县</v>
          </cell>
        </row>
        <row r="44">
          <cell r="C44" t="str">
            <v>陆丰市</v>
          </cell>
          <cell r="D44">
            <v>50</v>
          </cell>
        </row>
        <row r="44">
          <cell r="F44" t="str">
            <v>441581000</v>
          </cell>
          <cell r="G44" t="str">
            <v>441581000-陆丰市</v>
          </cell>
        </row>
        <row r="45">
          <cell r="C45" t="str">
            <v>海丰县</v>
          </cell>
          <cell r="D45">
            <v>50</v>
          </cell>
        </row>
        <row r="45">
          <cell r="F45" t="str">
            <v>441521000</v>
          </cell>
          <cell r="G45" t="str">
            <v>441521000-海丰县</v>
          </cell>
        </row>
        <row r="46">
          <cell r="C46" t="str">
            <v>陆河县</v>
          </cell>
          <cell r="D46">
            <v>25</v>
          </cell>
        </row>
        <row r="46">
          <cell r="F46" t="str">
            <v>441523000</v>
          </cell>
          <cell r="G46" t="str">
            <v>441523000-陆河县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G130"/>
  <sheetViews>
    <sheetView tabSelected="1" zoomScale="70" zoomScaleNormal="70" workbookViewId="0">
      <selection activeCell="H10" sqref="H10"/>
    </sheetView>
  </sheetViews>
  <sheetFormatPr defaultColWidth="9" defaultRowHeight="13.5"/>
  <cols>
    <col min="1" max="1" width="27.4916666666667" style="7" customWidth="1"/>
    <col min="2" max="2" width="44.4583333333333" style="8" customWidth="1"/>
    <col min="3" max="3" width="47.325" style="76" customWidth="1"/>
    <col min="4" max="4" width="12.6666666666667" style="1"/>
    <col min="5" max="5" width="9.25" style="1"/>
    <col min="6" max="16361" width="9" style="1"/>
  </cols>
  <sheetData>
    <row r="1" ht="22" customHeight="1" spans="1:2">
      <c r="A1" s="77" t="s">
        <v>0</v>
      </c>
      <c r="B1" s="77"/>
    </row>
    <row r="2" s="1" customFormat="1" ht="47" customHeight="1" spans="1:3">
      <c r="A2" s="15" t="s">
        <v>1</v>
      </c>
      <c r="B2" s="15"/>
      <c r="C2" s="78"/>
    </row>
    <row r="3" s="2" customFormat="1" ht="51" customHeight="1" spans="1:3">
      <c r="A3" s="79" t="s">
        <v>2</v>
      </c>
      <c r="B3" s="80" t="s">
        <v>3</v>
      </c>
      <c r="C3" s="81" t="s">
        <v>4</v>
      </c>
    </row>
    <row r="4" s="4" customFormat="1" ht="23" customHeight="1" spans="1:6">
      <c r="A4" s="82">
        <v>1</v>
      </c>
      <c r="B4" s="83" t="s">
        <v>5</v>
      </c>
      <c r="C4" s="84">
        <v>17841.34</v>
      </c>
      <c r="D4"/>
      <c r="E4"/>
      <c r="F4"/>
    </row>
    <row r="5" s="4" customFormat="1" ht="23" customHeight="1" spans="1:6">
      <c r="A5" s="85">
        <v>2</v>
      </c>
      <c r="B5" s="86" t="s">
        <v>6</v>
      </c>
      <c r="C5" s="87">
        <v>25</v>
      </c>
      <c r="D5"/>
      <c r="E5"/>
      <c r="F5"/>
    </row>
    <row r="6" s="4" customFormat="1" ht="23" customHeight="1" spans="1:6">
      <c r="A6" s="85">
        <v>3</v>
      </c>
      <c r="B6" s="86" t="s">
        <v>7</v>
      </c>
      <c r="C6" s="87">
        <v>20</v>
      </c>
      <c r="D6"/>
      <c r="E6"/>
      <c r="F6"/>
    </row>
    <row r="7" s="6" customFormat="1" ht="23" customHeight="1" spans="1:3">
      <c r="A7" s="85">
        <v>33</v>
      </c>
      <c r="B7" s="80" t="s">
        <v>8</v>
      </c>
      <c r="C7" s="88">
        <v>1832.44</v>
      </c>
    </row>
    <row r="8" s="5" customFormat="1" ht="23" customHeight="1" spans="1:6">
      <c r="A8" s="85">
        <v>34</v>
      </c>
      <c r="B8" s="86" t="s">
        <v>9</v>
      </c>
      <c r="C8" s="87">
        <v>3</v>
      </c>
      <c r="D8" s="6"/>
      <c r="E8" s="6"/>
      <c r="F8" s="6"/>
    </row>
    <row r="9" s="1" customFormat="1" ht="23" customHeight="1" spans="1:6">
      <c r="A9" s="85">
        <v>35</v>
      </c>
      <c r="B9" s="89" t="s">
        <v>10</v>
      </c>
      <c r="C9" s="87">
        <v>220.28</v>
      </c>
      <c r="D9" s="6"/>
      <c r="E9" s="6"/>
      <c r="F9" s="6"/>
    </row>
    <row r="10" s="1" customFormat="1" ht="23" customHeight="1" spans="1:6">
      <c r="A10" s="85">
        <v>36</v>
      </c>
      <c r="B10" s="89" t="s">
        <v>11</v>
      </c>
      <c r="C10" s="87">
        <v>184.85</v>
      </c>
      <c r="D10" s="6"/>
      <c r="E10" s="6"/>
      <c r="F10" s="6"/>
    </row>
    <row r="11" s="1" customFormat="1" ht="23" customHeight="1" spans="1:6">
      <c r="A11" s="85">
        <v>37</v>
      </c>
      <c r="B11" s="89" t="s">
        <v>12</v>
      </c>
      <c r="C11" s="87">
        <v>219.08</v>
      </c>
      <c r="D11" s="6"/>
      <c r="E11" s="6"/>
      <c r="F11" s="6"/>
    </row>
    <row r="12" s="1" customFormat="1" ht="23" customHeight="1" spans="1:6">
      <c r="A12" s="85">
        <v>38</v>
      </c>
      <c r="B12" s="89" t="s">
        <v>13</v>
      </c>
      <c r="C12" s="87">
        <v>74.91</v>
      </c>
      <c r="D12" s="6"/>
      <c r="E12" s="6"/>
      <c r="F12" s="6"/>
    </row>
    <row r="13" s="1" customFormat="1" ht="23" customHeight="1" spans="1:6">
      <c r="A13" s="85">
        <v>39</v>
      </c>
      <c r="B13" s="89" t="s">
        <v>14</v>
      </c>
      <c r="C13" s="87">
        <v>601.8</v>
      </c>
      <c r="D13" s="6"/>
      <c r="E13" s="6"/>
      <c r="F13" s="6"/>
    </row>
    <row r="14" s="1" customFormat="1" ht="23" customHeight="1" spans="1:6">
      <c r="A14" s="85">
        <v>40</v>
      </c>
      <c r="B14" s="89" t="s">
        <v>15</v>
      </c>
      <c r="C14" s="87">
        <v>512</v>
      </c>
      <c r="D14" s="6"/>
      <c r="E14" s="6"/>
      <c r="F14" s="6"/>
    </row>
    <row r="15" s="1" customFormat="1" ht="23" customHeight="1" spans="1:6">
      <c r="A15" s="85">
        <v>41</v>
      </c>
      <c r="B15" s="89" t="s">
        <v>16</v>
      </c>
      <c r="C15" s="87">
        <v>16.52</v>
      </c>
      <c r="D15" s="6"/>
      <c r="E15" s="6"/>
      <c r="F15" s="6"/>
    </row>
    <row r="16" s="6" customFormat="1" ht="23" customHeight="1" spans="1:3">
      <c r="A16" s="85">
        <v>49</v>
      </c>
      <c r="B16" s="80" t="s">
        <v>17</v>
      </c>
      <c r="C16" s="88">
        <v>815.2</v>
      </c>
    </row>
    <row r="17" s="6" customFormat="1" ht="23" customHeight="1" spans="1:3">
      <c r="A17" s="85">
        <v>50</v>
      </c>
      <c r="B17" s="86" t="s">
        <v>9</v>
      </c>
      <c r="C17" s="87">
        <v>3</v>
      </c>
    </row>
    <row r="18" s="1" customFormat="1" ht="23" customHeight="1" spans="1:6">
      <c r="A18" s="85">
        <v>51</v>
      </c>
      <c r="B18" s="89" t="s">
        <v>18</v>
      </c>
      <c r="C18" s="87">
        <v>79.67</v>
      </c>
      <c r="D18" s="6"/>
      <c r="E18" s="6"/>
      <c r="F18" s="6"/>
    </row>
    <row r="19" s="1" customFormat="1" ht="23" customHeight="1" spans="1:6">
      <c r="A19" s="85">
        <v>52</v>
      </c>
      <c r="B19" s="89" t="s">
        <v>19</v>
      </c>
      <c r="C19" s="87">
        <v>96.17</v>
      </c>
      <c r="D19" s="6"/>
      <c r="E19" s="6"/>
      <c r="F19" s="6"/>
    </row>
    <row r="20" s="1" customFormat="1" ht="23" customHeight="1" spans="1:6">
      <c r="A20" s="85">
        <v>53</v>
      </c>
      <c r="B20" s="89" t="s">
        <v>20</v>
      </c>
      <c r="C20" s="87">
        <v>79.53</v>
      </c>
      <c r="D20" s="6"/>
      <c r="E20" s="6"/>
      <c r="F20" s="6"/>
    </row>
    <row r="21" s="1" customFormat="1" ht="23" customHeight="1" spans="1:6">
      <c r="A21" s="85">
        <v>54</v>
      </c>
      <c r="B21" s="89" t="s">
        <v>21</v>
      </c>
      <c r="C21" s="87">
        <v>120.58</v>
      </c>
      <c r="D21" s="6"/>
      <c r="E21" s="6"/>
      <c r="F21" s="6"/>
    </row>
    <row r="22" s="1" customFormat="1" ht="23" customHeight="1" spans="1:6">
      <c r="A22" s="85">
        <v>55</v>
      </c>
      <c r="B22" s="89" t="s">
        <v>22</v>
      </c>
      <c r="C22" s="87">
        <v>110.86</v>
      </c>
      <c r="D22" s="6"/>
      <c r="E22" s="6"/>
      <c r="F22" s="6"/>
    </row>
    <row r="23" s="1" customFormat="1" ht="23" customHeight="1" spans="1:6">
      <c r="A23" s="85">
        <v>56</v>
      </c>
      <c r="B23" s="89" t="s">
        <v>23</v>
      </c>
      <c r="C23" s="87">
        <v>58.62</v>
      </c>
      <c r="D23" s="6"/>
      <c r="E23" s="6"/>
      <c r="F23" s="6"/>
    </row>
    <row r="24" s="1" customFormat="1" ht="23" customHeight="1" spans="1:6">
      <c r="A24" s="85">
        <v>57</v>
      </c>
      <c r="B24" s="89" t="s">
        <v>24</v>
      </c>
      <c r="C24" s="87">
        <v>54.25</v>
      </c>
      <c r="D24" s="6"/>
      <c r="E24" s="6"/>
      <c r="F24" s="6"/>
    </row>
    <row r="25" s="1" customFormat="1" ht="23" customHeight="1" spans="1:6">
      <c r="A25" s="85">
        <v>58</v>
      </c>
      <c r="B25" s="89" t="s">
        <v>25</v>
      </c>
      <c r="C25" s="87">
        <v>91.55</v>
      </c>
      <c r="D25" s="6"/>
      <c r="E25" s="6"/>
      <c r="F25" s="6"/>
    </row>
    <row r="26" s="1" customFormat="1" ht="23" customHeight="1" spans="1:6">
      <c r="A26" s="85">
        <v>59</v>
      </c>
      <c r="B26" s="89" t="s">
        <v>26</v>
      </c>
      <c r="C26" s="87">
        <v>55.52</v>
      </c>
      <c r="D26" s="6"/>
      <c r="E26" s="6"/>
      <c r="F26" s="6"/>
    </row>
    <row r="27" s="1" customFormat="1" ht="23" customHeight="1" spans="1:6">
      <c r="A27" s="85">
        <v>60</v>
      </c>
      <c r="B27" s="89" t="s">
        <v>27</v>
      </c>
      <c r="C27" s="87">
        <v>65.45</v>
      </c>
      <c r="D27" s="6"/>
      <c r="E27" s="6"/>
      <c r="F27" s="6"/>
    </row>
    <row r="28" s="6" customFormat="1" ht="23" customHeight="1" spans="1:3">
      <c r="A28" s="85">
        <v>61</v>
      </c>
      <c r="B28" s="80" t="s">
        <v>28</v>
      </c>
      <c r="C28" s="88">
        <v>1028.26</v>
      </c>
    </row>
    <row r="29" s="6" customFormat="1" ht="23" customHeight="1" spans="1:3">
      <c r="A29" s="85">
        <v>62</v>
      </c>
      <c r="B29" s="86" t="s">
        <v>9</v>
      </c>
      <c r="C29" s="87">
        <v>3</v>
      </c>
    </row>
    <row r="30" s="1" customFormat="1" ht="23" customHeight="1" spans="1:6">
      <c r="A30" s="85">
        <v>63</v>
      </c>
      <c r="B30" s="89" t="s">
        <v>29</v>
      </c>
      <c r="C30" s="87">
        <v>225.51</v>
      </c>
      <c r="D30" s="6"/>
      <c r="E30" s="6"/>
      <c r="F30" s="6"/>
    </row>
    <row r="31" s="1" customFormat="1" ht="23" customHeight="1" spans="1:6">
      <c r="A31" s="85">
        <v>64</v>
      </c>
      <c r="B31" s="89" t="s">
        <v>30</v>
      </c>
      <c r="C31" s="87">
        <v>95.11</v>
      </c>
      <c r="D31" s="6"/>
      <c r="E31" s="6"/>
      <c r="F31" s="6"/>
    </row>
    <row r="32" s="1" customFormat="1" ht="23" customHeight="1" spans="1:6">
      <c r="A32" s="85">
        <v>65</v>
      </c>
      <c r="B32" s="89" t="s">
        <v>31</v>
      </c>
      <c r="C32" s="87">
        <v>148.92</v>
      </c>
      <c r="D32" s="6"/>
      <c r="E32" s="6"/>
      <c r="F32" s="6"/>
    </row>
    <row r="33" s="1" customFormat="1" ht="23" customHeight="1" spans="1:6">
      <c r="A33" s="85">
        <v>66</v>
      </c>
      <c r="B33" s="89" t="s">
        <v>32</v>
      </c>
      <c r="C33" s="87">
        <v>225.68</v>
      </c>
      <c r="D33" s="6"/>
      <c r="E33" s="6"/>
      <c r="F33" s="6"/>
    </row>
    <row r="34" s="1" customFormat="1" ht="23" customHeight="1" spans="1:6">
      <c r="A34" s="85">
        <v>67</v>
      </c>
      <c r="B34" s="89" t="s">
        <v>33</v>
      </c>
      <c r="C34" s="87">
        <v>222.96</v>
      </c>
      <c r="D34" s="6"/>
      <c r="E34" s="6"/>
      <c r="F34" s="6"/>
    </row>
    <row r="35" s="1" customFormat="1" ht="23" customHeight="1" spans="1:6">
      <c r="A35" s="85">
        <v>68</v>
      </c>
      <c r="B35" s="89" t="s">
        <v>34</v>
      </c>
      <c r="C35" s="87">
        <v>107.08</v>
      </c>
      <c r="D35" s="6"/>
      <c r="E35" s="6"/>
      <c r="F35" s="6"/>
    </row>
    <row r="36" s="6" customFormat="1" ht="23" customHeight="1" spans="1:3">
      <c r="A36" s="85">
        <v>69</v>
      </c>
      <c r="B36" s="80" t="s">
        <v>35</v>
      </c>
      <c r="C36" s="88">
        <v>1322.84</v>
      </c>
    </row>
    <row r="37" s="6" customFormat="1" ht="23" customHeight="1" spans="1:3">
      <c r="A37" s="85">
        <v>70</v>
      </c>
      <c r="B37" s="86" t="s">
        <v>9</v>
      </c>
      <c r="C37" s="87">
        <v>3</v>
      </c>
    </row>
    <row r="38" s="1" customFormat="1" ht="23" customHeight="1" spans="1:6">
      <c r="A38" s="85">
        <v>71</v>
      </c>
      <c r="B38" s="89" t="s">
        <v>36</v>
      </c>
      <c r="C38" s="87">
        <v>130.7</v>
      </c>
      <c r="D38" s="6"/>
      <c r="E38" s="6"/>
      <c r="F38" s="6"/>
    </row>
    <row r="39" s="1" customFormat="1" ht="23" customHeight="1" spans="1:6">
      <c r="A39" s="85">
        <v>72</v>
      </c>
      <c r="B39" s="89" t="s">
        <v>37</v>
      </c>
      <c r="C39" s="87">
        <v>265.61</v>
      </c>
      <c r="D39" s="6"/>
      <c r="E39" s="6"/>
      <c r="F39" s="6"/>
    </row>
    <row r="40" s="1" customFormat="1" ht="23" customHeight="1" spans="1:6">
      <c r="A40" s="85">
        <v>73</v>
      </c>
      <c r="B40" s="89" t="s">
        <v>38</v>
      </c>
      <c r="C40" s="87">
        <v>168.04</v>
      </c>
      <c r="D40" s="6"/>
      <c r="E40" s="6"/>
      <c r="F40" s="6"/>
    </row>
    <row r="41" s="1" customFormat="1" ht="23" customHeight="1" spans="1:6">
      <c r="A41" s="85">
        <v>74</v>
      </c>
      <c r="B41" s="89" t="s">
        <v>39</v>
      </c>
      <c r="C41" s="87">
        <v>60.56</v>
      </c>
      <c r="D41" s="6"/>
      <c r="E41" s="6"/>
      <c r="F41" s="6"/>
    </row>
    <row r="42" s="1" customFormat="1" ht="23" customHeight="1" spans="1:6">
      <c r="A42" s="85">
        <v>75</v>
      </c>
      <c r="B42" s="89" t="s">
        <v>40</v>
      </c>
      <c r="C42" s="87">
        <v>59.16</v>
      </c>
      <c r="D42" s="6"/>
      <c r="E42" s="6"/>
      <c r="F42" s="6"/>
    </row>
    <row r="43" s="1" customFormat="1" ht="23" customHeight="1" spans="1:6">
      <c r="A43" s="85">
        <v>76</v>
      </c>
      <c r="B43" s="89" t="s">
        <v>41</v>
      </c>
      <c r="C43" s="87">
        <v>110.95</v>
      </c>
      <c r="D43" s="6"/>
      <c r="E43" s="6"/>
      <c r="F43" s="6"/>
    </row>
    <row r="44" s="1" customFormat="1" ht="23" customHeight="1" spans="1:6">
      <c r="A44" s="85">
        <v>77</v>
      </c>
      <c r="B44" s="89" t="s">
        <v>42</v>
      </c>
      <c r="C44" s="87">
        <v>159.63</v>
      </c>
      <c r="D44" s="6"/>
      <c r="E44" s="6"/>
      <c r="F44" s="6"/>
    </row>
    <row r="45" s="1" customFormat="1" ht="23" customHeight="1" spans="1:6">
      <c r="A45" s="85">
        <v>78</v>
      </c>
      <c r="B45" s="89" t="s">
        <v>43</v>
      </c>
      <c r="C45" s="87">
        <v>365.19</v>
      </c>
      <c r="D45" s="6"/>
      <c r="E45" s="6"/>
      <c r="F45" s="6"/>
    </row>
    <row r="46" s="6" customFormat="1" ht="23" customHeight="1" spans="1:3">
      <c r="A46" s="85">
        <v>79</v>
      </c>
      <c r="B46" s="80" t="s">
        <v>44</v>
      </c>
      <c r="C46" s="88">
        <v>1428.66</v>
      </c>
    </row>
    <row r="47" s="6" customFormat="1" ht="23" customHeight="1" spans="1:3">
      <c r="A47" s="85">
        <v>80</v>
      </c>
      <c r="B47" s="86" t="s">
        <v>9</v>
      </c>
      <c r="C47" s="87">
        <v>3</v>
      </c>
    </row>
    <row r="48" s="1" customFormat="1" ht="23" customHeight="1" spans="1:6">
      <c r="A48" s="85">
        <v>81</v>
      </c>
      <c r="B48" s="89" t="s">
        <v>45</v>
      </c>
      <c r="C48" s="87">
        <v>427.66</v>
      </c>
      <c r="D48" s="6"/>
      <c r="E48" s="6"/>
      <c r="F48" s="6"/>
    </row>
    <row r="49" s="1" customFormat="1" ht="23" customHeight="1" spans="1:6">
      <c r="A49" s="85">
        <v>82</v>
      </c>
      <c r="B49" s="89" t="s">
        <v>46</v>
      </c>
      <c r="C49" s="87">
        <v>268.78</v>
      </c>
      <c r="D49" s="6"/>
      <c r="E49" s="6"/>
      <c r="F49" s="6"/>
    </row>
    <row r="50" s="1" customFormat="1" ht="23" customHeight="1" spans="1:6">
      <c r="A50" s="85">
        <v>83</v>
      </c>
      <c r="B50" s="89" t="s">
        <v>47</v>
      </c>
      <c r="C50" s="87">
        <v>360.47</v>
      </c>
      <c r="D50" s="6"/>
      <c r="E50" s="6"/>
      <c r="F50" s="6"/>
    </row>
    <row r="51" s="1" customFormat="1" ht="23" customHeight="1" spans="1:6">
      <c r="A51" s="85">
        <v>84</v>
      </c>
      <c r="B51" s="89" t="s">
        <v>48</v>
      </c>
      <c r="C51" s="87">
        <v>268.42</v>
      </c>
      <c r="D51" s="6"/>
      <c r="E51" s="6"/>
      <c r="F51" s="6"/>
    </row>
    <row r="52" s="1" customFormat="1" ht="23" customHeight="1" spans="1:6">
      <c r="A52" s="85">
        <v>85</v>
      </c>
      <c r="B52" s="89" t="s">
        <v>49</v>
      </c>
      <c r="C52" s="87">
        <v>100.33</v>
      </c>
      <c r="D52" s="6"/>
      <c r="E52" s="6"/>
      <c r="F52" s="6"/>
    </row>
    <row r="53" s="6" customFormat="1" ht="23" customHeight="1" spans="1:3">
      <c r="A53" s="85">
        <v>86</v>
      </c>
      <c r="B53" s="80" t="s">
        <v>50</v>
      </c>
      <c r="C53" s="88">
        <v>935.64</v>
      </c>
    </row>
    <row r="54" s="6" customFormat="1" ht="23" customHeight="1" spans="1:3">
      <c r="A54" s="85">
        <v>87</v>
      </c>
      <c r="B54" s="89" t="s">
        <v>9</v>
      </c>
      <c r="C54" s="87">
        <v>3</v>
      </c>
    </row>
    <row r="55" s="1" customFormat="1" ht="23" customHeight="1" spans="1:6">
      <c r="A55" s="85">
        <v>88</v>
      </c>
      <c r="B55" s="89" t="s">
        <v>51</v>
      </c>
      <c r="C55" s="87">
        <v>137.58</v>
      </c>
      <c r="D55" s="6"/>
      <c r="E55" s="6"/>
      <c r="F55" s="6"/>
    </row>
    <row r="56" s="1" customFormat="1" ht="23" customHeight="1" spans="1:6">
      <c r="A56" s="85">
        <v>89</v>
      </c>
      <c r="B56" s="89" t="s">
        <v>52</v>
      </c>
      <c r="C56" s="87">
        <v>431.75</v>
      </c>
      <c r="D56" s="6"/>
      <c r="E56" s="6"/>
      <c r="F56" s="6"/>
    </row>
    <row r="57" s="1" customFormat="1" ht="23" customHeight="1" spans="1:6">
      <c r="A57" s="85">
        <v>90</v>
      </c>
      <c r="B57" s="89" t="s">
        <v>53</v>
      </c>
      <c r="C57" s="87">
        <v>274.92</v>
      </c>
      <c r="D57" s="6"/>
      <c r="E57" s="6"/>
      <c r="F57" s="6"/>
    </row>
    <row r="58" s="1" customFormat="1" ht="23" customHeight="1" spans="1:6">
      <c r="A58" s="85">
        <v>91</v>
      </c>
      <c r="B58" s="89" t="s">
        <v>54</v>
      </c>
      <c r="C58" s="87">
        <v>88.39</v>
      </c>
      <c r="D58" s="6"/>
      <c r="E58" s="6"/>
      <c r="F58" s="6"/>
    </row>
    <row r="59" s="6" customFormat="1" ht="23" customHeight="1" spans="1:3">
      <c r="A59" s="85">
        <v>96</v>
      </c>
      <c r="B59" s="80" t="s">
        <v>55</v>
      </c>
      <c r="C59" s="88">
        <v>421.55</v>
      </c>
    </row>
    <row r="60" s="6" customFormat="1" ht="23" customHeight="1" spans="1:3">
      <c r="A60" s="85">
        <v>97</v>
      </c>
      <c r="B60" s="90" t="s">
        <v>9</v>
      </c>
      <c r="C60" s="87">
        <v>3</v>
      </c>
    </row>
    <row r="61" ht="23" customHeight="1" spans="1:16361">
      <c r="A61" s="85">
        <v>98</v>
      </c>
      <c r="B61" s="86" t="s">
        <v>56</v>
      </c>
      <c r="C61" s="87">
        <v>0</v>
      </c>
      <c r="D61"/>
      <c r="E61" s="6"/>
      <c r="F61" s="6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</row>
    <row r="62" ht="23" customHeight="1" spans="1:16361">
      <c r="A62" s="85">
        <v>99</v>
      </c>
      <c r="B62" s="86" t="s">
        <v>57</v>
      </c>
      <c r="C62" s="87">
        <v>0</v>
      </c>
      <c r="D62"/>
      <c r="E62" s="6"/>
      <c r="F62" s="6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</row>
    <row r="63" ht="23" customHeight="1" spans="1:16361">
      <c r="A63" s="85">
        <v>100</v>
      </c>
      <c r="B63" s="86" t="s">
        <v>58</v>
      </c>
      <c r="C63" s="87">
        <v>0</v>
      </c>
      <c r="D63"/>
      <c r="E63" s="6"/>
      <c r="F63" s="6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</row>
    <row r="64" s="1" customFormat="1" ht="23" customHeight="1" spans="1:6">
      <c r="A64" s="85">
        <v>101</v>
      </c>
      <c r="B64" s="89" t="s">
        <v>59</v>
      </c>
      <c r="C64" s="87">
        <v>122.07</v>
      </c>
      <c r="D64" s="6"/>
      <c r="E64" s="6"/>
      <c r="F64" s="6"/>
    </row>
    <row r="65" s="1" customFormat="1" ht="23" customHeight="1" spans="1:6">
      <c r="A65" s="85">
        <v>102</v>
      </c>
      <c r="B65" s="89" t="s">
        <v>60</v>
      </c>
      <c r="C65" s="87">
        <v>123.59</v>
      </c>
      <c r="D65" s="6"/>
      <c r="E65" s="6"/>
      <c r="F65" s="6"/>
    </row>
    <row r="66" s="1" customFormat="1" ht="23" customHeight="1" spans="1:6">
      <c r="A66" s="85">
        <v>103</v>
      </c>
      <c r="B66" s="89" t="s">
        <v>61</v>
      </c>
      <c r="C66" s="87">
        <v>86.32</v>
      </c>
      <c r="D66" s="6"/>
      <c r="E66" s="6"/>
      <c r="F66" s="6"/>
    </row>
    <row r="67" s="1" customFormat="1" ht="23" customHeight="1" spans="1:6">
      <c r="A67" s="85">
        <v>104</v>
      </c>
      <c r="B67" s="89" t="s">
        <v>62</v>
      </c>
      <c r="C67" s="87">
        <v>86.57</v>
      </c>
      <c r="D67" s="6"/>
      <c r="E67" s="6"/>
      <c r="F67" s="6"/>
    </row>
    <row r="68" s="6" customFormat="1" ht="23" customHeight="1" spans="1:3">
      <c r="A68" s="85">
        <v>105</v>
      </c>
      <c r="B68" s="80" t="s">
        <v>63</v>
      </c>
      <c r="C68" s="88">
        <v>752.85</v>
      </c>
    </row>
    <row r="69" s="6" customFormat="1" ht="23" customHeight="1" spans="1:3">
      <c r="A69" s="85">
        <v>106</v>
      </c>
      <c r="B69" s="90" t="s">
        <v>9</v>
      </c>
      <c r="C69" s="87">
        <v>3</v>
      </c>
    </row>
    <row r="70" s="1" customFormat="1" ht="23" customHeight="1" spans="1:6">
      <c r="A70" s="85">
        <v>107</v>
      </c>
      <c r="B70" s="89" t="s">
        <v>64</v>
      </c>
      <c r="C70" s="87">
        <v>208.14</v>
      </c>
      <c r="D70" s="6"/>
      <c r="E70" s="6"/>
      <c r="F70" s="6"/>
    </row>
    <row r="71" s="1" customFormat="1" ht="23" customHeight="1" spans="1:6">
      <c r="A71" s="85">
        <v>108</v>
      </c>
      <c r="B71" s="89" t="s">
        <v>65</v>
      </c>
      <c r="C71" s="87">
        <v>288.7</v>
      </c>
      <c r="D71" s="6"/>
      <c r="E71" s="6"/>
      <c r="F71" s="6"/>
    </row>
    <row r="72" s="1" customFormat="1" ht="23" customHeight="1" spans="1:6">
      <c r="A72" s="85">
        <v>109</v>
      </c>
      <c r="B72" s="89" t="s">
        <v>66</v>
      </c>
      <c r="C72" s="87">
        <v>140.26</v>
      </c>
      <c r="D72" s="6"/>
      <c r="E72" s="6"/>
      <c r="F72" s="6"/>
    </row>
    <row r="73" s="1" customFormat="1" ht="23" customHeight="1" spans="1:6">
      <c r="A73" s="85">
        <v>110</v>
      </c>
      <c r="B73" s="89" t="s">
        <v>67</v>
      </c>
      <c r="C73" s="87">
        <v>112.75</v>
      </c>
      <c r="D73" s="6"/>
      <c r="E73" s="6"/>
      <c r="F73" s="6"/>
    </row>
    <row r="74" s="6" customFormat="1" ht="23" customHeight="1" spans="1:3">
      <c r="A74" s="85">
        <v>111</v>
      </c>
      <c r="B74" s="80" t="s">
        <v>68</v>
      </c>
      <c r="C74" s="88">
        <v>1999.67</v>
      </c>
    </row>
    <row r="75" s="6" customFormat="1" ht="23" customHeight="1" spans="1:3">
      <c r="A75" s="85">
        <v>112</v>
      </c>
      <c r="B75" s="90" t="s">
        <v>9</v>
      </c>
      <c r="C75" s="87">
        <v>3</v>
      </c>
    </row>
    <row r="76" s="1" customFormat="1" ht="23" customHeight="1" spans="1:6">
      <c r="A76" s="85">
        <v>113</v>
      </c>
      <c r="B76" s="89" t="s">
        <v>69</v>
      </c>
      <c r="C76" s="87">
        <v>113.11</v>
      </c>
      <c r="D76" s="6"/>
      <c r="E76" s="6"/>
      <c r="F76" s="6"/>
    </row>
    <row r="77" s="1" customFormat="1" ht="23" customHeight="1" spans="1:6">
      <c r="A77" s="85">
        <v>114</v>
      </c>
      <c r="B77" s="89" t="s">
        <v>70</v>
      </c>
      <c r="C77" s="87">
        <v>208.94</v>
      </c>
      <c r="D77" s="6"/>
      <c r="E77" s="6"/>
      <c r="F77" s="6"/>
    </row>
    <row r="78" s="1" customFormat="1" ht="23" customHeight="1" spans="1:6">
      <c r="A78" s="85">
        <v>115</v>
      </c>
      <c r="B78" s="89" t="s">
        <v>71</v>
      </c>
      <c r="C78" s="87">
        <v>136.18</v>
      </c>
      <c r="D78" s="6"/>
      <c r="E78" s="6"/>
      <c r="F78" s="6"/>
    </row>
    <row r="79" s="1" customFormat="1" ht="23" customHeight="1" spans="1:6">
      <c r="A79" s="85">
        <v>116</v>
      </c>
      <c r="B79" s="89" t="s">
        <v>72</v>
      </c>
      <c r="C79" s="87">
        <v>90.43</v>
      </c>
      <c r="D79" s="6"/>
      <c r="E79" s="6"/>
      <c r="F79" s="6"/>
    </row>
    <row r="80" s="1" customFormat="1" ht="23" customHeight="1" spans="1:6">
      <c r="A80" s="85">
        <v>117</v>
      </c>
      <c r="B80" s="89" t="s">
        <v>73</v>
      </c>
      <c r="C80" s="87">
        <v>370.92</v>
      </c>
      <c r="D80" s="6"/>
      <c r="E80" s="6"/>
      <c r="F80" s="6"/>
    </row>
    <row r="81" s="1" customFormat="1" ht="23" customHeight="1" spans="1:6">
      <c r="A81" s="85">
        <v>118</v>
      </c>
      <c r="B81" s="89" t="s">
        <v>74</v>
      </c>
      <c r="C81" s="87">
        <v>412.44</v>
      </c>
      <c r="D81" s="6"/>
      <c r="E81" s="6"/>
      <c r="F81" s="6"/>
    </row>
    <row r="82" s="1" customFormat="1" ht="23" customHeight="1" spans="1:6">
      <c r="A82" s="85">
        <v>119</v>
      </c>
      <c r="B82" s="89" t="s">
        <v>75</v>
      </c>
      <c r="C82" s="87">
        <v>254.18</v>
      </c>
      <c r="D82" s="6"/>
      <c r="E82" s="6"/>
      <c r="F82" s="6"/>
    </row>
    <row r="83" s="1" customFormat="1" ht="23" customHeight="1" spans="1:6">
      <c r="A83" s="85">
        <v>120</v>
      </c>
      <c r="B83" s="89" t="s">
        <v>76</v>
      </c>
      <c r="C83" s="87">
        <v>215.76</v>
      </c>
      <c r="D83" s="6"/>
      <c r="E83" s="6"/>
      <c r="F83" s="6"/>
    </row>
    <row r="84" s="1" customFormat="1" ht="23" customHeight="1" spans="1:6">
      <c r="A84" s="85">
        <v>121</v>
      </c>
      <c r="B84" s="89" t="s">
        <v>77</v>
      </c>
      <c r="C84" s="87">
        <v>194.71</v>
      </c>
      <c r="D84" s="6"/>
      <c r="E84" s="6"/>
      <c r="F84" s="6"/>
    </row>
    <row r="85" s="6" customFormat="1" ht="23" customHeight="1" spans="1:3">
      <c r="A85" s="85">
        <v>122</v>
      </c>
      <c r="B85" s="80" t="s">
        <v>78</v>
      </c>
      <c r="C85" s="88">
        <v>1910.84</v>
      </c>
    </row>
    <row r="86" s="6" customFormat="1" ht="23" customHeight="1" spans="1:3">
      <c r="A86" s="85">
        <v>123</v>
      </c>
      <c r="B86" s="90" t="s">
        <v>9</v>
      </c>
      <c r="C86" s="87">
        <v>3</v>
      </c>
    </row>
    <row r="87" s="1" customFormat="1" ht="23" customHeight="1" spans="1:6">
      <c r="A87" s="85">
        <v>124</v>
      </c>
      <c r="B87" s="89" t="s">
        <v>79</v>
      </c>
      <c r="C87" s="87">
        <v>285.88</v>
      </c>
      <c r="D87" s="6"/>
      <c r="E87" s="6"/>
      <c r="F87" s="6"/>
    </row>
    <row r="88" s="1" customFormat="1" ht="23" customHeight="1" spans="1:6">
      <c r="A88" s="85">
        <v>125</v>
      </c>
      <c r="B88" s="89" t="s">
        <v>80</v>
      </c>
      <c r="C88" s="87">
        <v>332.14</v>
      </c>
      <c r="D88" s="6"/>
      <c r="E88" s="6"/>
      <c r="F88" s="6"/>
    </row>
    <row r="89" s="1" customFormat="1" ht="23" customHeight="1" spans="1:6">
      <c r="A89" s="85">
        <v>126</v>
      </c>
      <c r="B89" s="89" t="s">
        <v>81</v>
      </c>
      <c r="C89" s="87">
        <v>391.1</v>
      </c>
      <c r="D89" s="6"/>
      <c r="E89" s="6"/>
      <c r="F89" s="6"/>
    </row>
    <row r="90" s="1" customFormat="1" ht="23" customHeight="1" spans="1:6">
      <c r="A90" s="85">
        <v>127</v>
      </c>
      <c r="B90" s="89" t="s">
        <v>82</v>
      </c>
      <c r="C90" s="87">
        <v>459.38</v>
      </c>
      <c r="D90" s="6"/>
      <c r="E90" s="6"/>
      <c r="F90" s="6"/>
    </row>
    <row r="91" s="1" customFormat="1" ht="23" customHeight="1" spans="1:6">
      <c r="A91" s="85">
        <v>128</v>
      </c>
      <c r="B91" s="89" t="s">
        <v>83</v>
      </c>
      <c r="C91" s="87">
        <v>439.34</v>
      </c>
      <c r="D91" s="6"/>
      <c r="E91" s="6"/>
      <c r="F91" s="6"/>
    </row>
    <row r="92" s="6" customFormat="1" ht="23" customHeight="1" spans="1:3">
      <c r="A92" s="85">
        <v>129</v>
      </c>
      <c r="B92" s="80" t="s">
        <v>84</v>
      </c>
      <c r="C92" s="88">
        <v>1019.79</v>
      </c>
    </row>
    <row r="93" s="6" customFormat="1" ht="23" customHeight="1" spans="1:3">
      <c r="A93" s="85">
        <v>130</v>
      </c>
      <c r="B93" s="90" t="s">
        <v>9</v>
      </c>
      <c r="C93" s="87">
        <v>3</v>
      </c>
    </row>
    <row r="94" s="1" customFormat="1" ht="23" customHeight="1" spans="1:6">
      <c r="A94" s="85">
        <v>131</v>
      </c>
      <c r="B94" s="89" t="s">
        <v>85</v>
      </c>
      <c r="C94" s="87">
        <v>100.48</v>
      </c>
      <c r="D94" s="6"/>
      <c r="E94" s="6"/>
      <c r="F94" s="6"/>
    </row>
    <row r="95" s="1" customFormat="1" ht="23" customHeight="1" spans="1:6">
      <c r="A95" s="85">
        <v>132</v>
      </c>
      <c r="B95" s="89" t="s">
        <v>86</v>
      </c>
      <c r="C95" s="87">
        <v>42.94</v>
      </c>
      <c r="D95" s="6"/>
      <c r="E95" s="6"/>
      <c r="F95" s="6"/>
    </row>
    <row r="96" s="1" customFormat="1" ht="23" customHeight="1" spans="1:6">
      <c r="A96" s="85">
        <v>133</v>
      </c>
      <c r="B96" s="89" t="s">
        <v>87</v>
      </c>
      <c r="C96" s="87">
        <v>124.95</v>
      </c>
      <c r="D96" s="6"/>
      <c r="E96" s="6"/>
      <c r="F96" s="6"/>
    </row>
    <row r="97" s="1" customFormat="1" ht="23" customHeight="1" spans="1:6">
      <c r="A97" s="85">
        <v>134</v>
      </c>
      <c r="B97" s="89" t="s">
        <v>88</v>
      </c>
      <c r="C97" s="87">
        <v>147.01</v>
      </c>
      <c r="D97" s="6"/>
      <c r="E97" s="6"/>
      <c r="F97" s="6"/>
    </row>
    <row r="98" s="1" customFormat="1" ht="23" customHeight="1" spans="1:6">
      <c r="A98" s="85">
        <v>135</v>
      </c>
      <c r="B98" s="89" t="s">
        <v>89</v>
      </c>
      <c r="C98" s="87">
        <v>123.11</v>
      </c>
      <c r="D98" s="6"/>
      <c r="E98" s="6"/>
      <c r="F98" s="6"/>
    </row>
    <row r="99" s="1" customFormat="1" ht="23" customHeight="1" spans="1:6">
      <c r="A99" s="85">
        <v>136</v>
      </c>
      <c r="B99" s="89" t="s">
        <v>90</v>
      </c>
      <c r="C99" s="87">
        <v>108.52</v>
      </c>
      <c r="D99" s="6"/>
      <c r="E99" s="6"/>
      <c r="F99" s="6"/>
    </row>
    <row r="100" s="1" customFormat="1" ht="23" customHeight="1" spans="1:6">
      <c r="A100" s="85">
        <v>137</v>
      </c>
      <c r="B100" s="89" t="s">
        <v>91</v>
      </c>
      <c r="C100" s="87">
        <v>113.87</v>
      </c>
      <c r="D100" s="6"/>
      <c r="E100" s="6"/>
      <c r="F100" s="6"/>
    </row>
    <row r="101" s="1" customFormat="1" ht="23" customHeight="1" spans="1:6">
      <c r="A101" s="85">
        <v>138</v>
      </c>
      <c r="B101" s="89" t="s">
        <v>92</v>
      </c>
      <c r="C101" s="87">
        <v>255.91</v>
      </c>
      <c r="D101" s="6"/>
      <c r="E101" s="6"/>
      <c r="F101" s="6"/>
    </row>
    <row r="102" s="6" customFormat="1" ht="23" customHeight="1" spans="1:3">
      <c r="A102" s="85">
        <v>139</v>
      </c>
      <c r="B102" s="80" t="s">
        <v>93</v>
      </c>
      <c r="C102" s="88">
        <v>1124.19</v>
      </c>
    </row>
    <row r="103" s="6" customFormat="1" ht="23" customHeight="1" spans="1:3">
      <c r="A103" s="85">
        <v>140</v>
      </c>
      <c r="B103" s="90" t="s">
        <v>9</v>
      </c>
      <c r="C103" s="87">
        <v>3</v>
      </c>
    </row>
    <row r="104" s="1" customFormat="1" ht="23" customHeight="1" spans="1:6">
      <c r="A104" s="85">
        <v>141</v>
      </c>
      <c r="B104" s="89" t="s">
        <v>94</v>
      </c>
      <c r="C104" s="87">
        <v>284.66</v>
      </c>
      <c r="D104" s="6"/>
      <c r="E104" s="6"/>
      <c r="F104" s="6"/>
    </row>
    <row r="105" s="1" customFormat="1" ht="23" customHeight="1" spans="1:6">
      <c r="A105" s="85">
        <v>142</v>
      </c>
      <c r="B105" s="89" t="s">
        <v>95</v>
      </c>
      <c r="C105" s="87">
        <v>174.24</v>
      </c>
      <c r="D105" s="6"/>
      <c r="E105" s="6"/>
      <c r="F105" s="6"/>
    </row>
    <row r="106" s="1" customFormat="1" ht="23" customHeight="1" spans="1:6">
      <c r="A106" s="85">
        <v>143</v>
      </c>
      <c r="B106" s="89" t="s">
        <v>96</v>
      </c>
      <c r="C106" s="87">
        <v>261.29</v>
      </c>
      <c r="D106" s="6"/>
      <c r="E106" s="6"/>
      <c r="F106" s="6"/>
    </row>
    <row r="107" s="1" customFormat="1" ht="23" customHeight="1" spans="1:6">
      <c r="A107" s="85">
        <v>144</v>
      </c>
      <c r="B107" s="89" t="s">
        <v>97</v>
      </c>
      <c r="C107" s="87">
        <v>108.16</v>
      </c>
      <c r="D107" s="6"/>
      <c r="E107" s="6"/>
      <c r="F107" s="6"/>
    </row>
    <row r="108" s="1" customFormat="1" ht="23" customHeight="1" spans="1:6">
      <c r="A108" s="85">
        <v>145</v>
      </c>
      <c r="B108" s="89" t="s">
        <v>98</v>
      </c>
      <c r="C108" s="87">
        <v>106.54</v>
      </c>
      <c r="D108" s="6"/>
      <c r="E108" s="6"/>
      <c r="F108" s="6"/>
    </row>
    <row r="109" s="1" customFormat="1" ht="23" customHeight="1" spans="1:6">
      <c r="A109" s="85">
        <v>146</v>
      </c>
      <c r="B109" s="89" t="s">
        <v>99</v>
      </c>
      <c r="C109" s="87">
        <v>38.18</v>
      </c>
      <c r="D109" s="6"/>
      <c r="E109" s="6"/>
      <c r="F109" s="6"/>
    </row>
    <row r="110" s="1" customFormat="1" ht="23" customHeight="1" spans="1:6">
      <c r="A110" s="85">
        <v>147</v>
      </c>
      <c r="B110" s="89" t="s">
        <v>100</v>
      </c>
      <c r="C110" s="87">
        <v>52.96</v>
      </c>
      <c r="D110" s="6"/>
      <c r="E110" s="6"/>
      <c r="F110" s="6"/>
    </row>
    <row r="111" s="1" customFormat="1" ht="23" customHeight="1" spans="1:6">
      <c r="A111" s="85">
        <v>148</v>
      </c>
      <c r="B111" s="89" t="s">
        <v>101</v>
      </c>
      <c r="C111" s="87">
        <v>95.16</v>
      </c>
      <c r="D111" s="6"/>
      <c r="E111" s="6"/>
      <c r="F111" s="6"/>
    </row>
    <row r="112" s="6" customFormat="1" ht="23" customHeight="1" spans="1:3">
      <c r="A112" s="85">
        <v>149</v>
      </c>
      <c r="B112" s="80" t="s">
        <v>102</v>
      </c>
      <c r="C112" s="88">
        <v>661.97</v>
      </c>
    </row>
    <row r="113" s="6" customFormat="1" ht="23" customHeight="1" spans="1:3">
      <c r="A113" s="85">
        <v>150</v>
      </c>
      <c r="B113" s="90" t="s">
        <v>9</v>
      </c>
      <c r="C113" s="87">
        <v>3</v>
      </c>
    </row>
    <row r="114" s="1" customFormat="1" ht="23" customHeight="1" spans="1:6">
      <c r="A114" s="85">
        <v>151</v>
      </c>
      <c r="B114" s="89" t="s">
        <v>103</v>
      </c>
      <c r="C114" s="87">
        <v>141.67</v>
      </c>
      <c r="D114" s="6"/>
      <c r="E114" s="6"/>
      <c r="F114" s="6"/>
    </row>
    <row r="115" s="1" customFormat="1" ht="23" customHeight="1" spans="1:6">
      <c r="A115" s="85">
        <v>152</v>
      </c>
      <c r="B115" s="89" t="s">
        <v>104</v>
      </c>
      <c r="C115" s="87">
        <v>226.07</v>
      </c>
      <c r="D115" s="6"/>
      <c r="E115" s="6"/>
      <c r="F115" s="6"/>
    </row>
    <row r="116" s="1" customFormat="1" ht="23" customHeight="1" spans="1:6">
      <c r="A116" s="85">
        <v>153</v>
      </c>
      <c r="B116" s="89" t="s">
        <v>105</v>
      </c>
      <c r="C116" s="87">
        <v>291.23</v>
      </c>
      <c r="D116" s="6"/>
      <c r="E116" s="6"/>
      <c r="F116" s="6"/>
    </row>
    <row r="117" s="6" customFormat="1" ht="23" customHeight="1" spans="1:3">
      <c r="A117" s="85">
        <v>154</v>
      </c>
      <c r="B117" s="80" t="s">
        <v>106</v>
      </c>
      <c r="C117" s="88">
        <v>1780.61</v>
      </c>
    </row>
    <row r="118" s="6" customFormat="1" ht="23" customHeight="1" spans="1:3">
      <c r="A118" s="85">
        <v>155</v>
      </c>
      <c r="B118" s="90" t="s">
        <v>9</v>
      </c>
      <c r="C118" s="87">
        <v>3</v>
      </c>
    </row>
    <row r="119" s="1" customFormat="1" ht="23" customHeight="1" spans="1:6">
      <c r="A119" s="85">
        <v>156</v>
      </c>
      <c r="B119" s="89" t="s">
        <v>107</v>
      </c>
      <c r="C119" s="87">
        <v>272.74</v>
      </c>
      <c r="D119" s="6"/>
      <c r="E119" s="6"/>
      <c r="F119" s="6"/>
    </row>
    <row r="120" s="1" customFormat="1" ht="23" customHeight="1" spans="1:6">
      <c r="A120" s="85">
        <v>157</v>
      </c>
      <c r="B120" s="89" t="s">
        <v>108</v>
      </c>
      <c r="C120" s="87">
        <v>213.85</v>
      </c>
      <c r="D120" s="6"/>
      <c r="E120" s="6"/>
      <c r="F120" s="6"/>
    </row>
    <row r="121" s="1" customFormat="1" ht="23" customHeight="1" spans="1:6">
      <c r="A121" s="85">
        <v>158</v>
      </c>
      <c r="B121" s="89" t="s">
        <v>109</v>
      </c>
      <c r="C121" s="87">
        <v>721.6</v>
      </c>
      <c r="D121" s="6"/>
      <c r="E121" s="6"/>
      <c r="F121" s="6"/>
    </row>
    <row r="122" s="1" customFormat="1" ht="23" customHeight="1" spans="1:6">
      <c r="A122" s="85">
        <v>159</v>
      </c>
      <c r="B122" s="89" t="s">
        <v>110</v>
      </c>
      <c r="C122" s="87">
        <v>199.64</v>
      </c>
      <c r="D122" s="6"/>
      <c r="E122" s="6"/>
      <c r="F122" s="6"/>
    </row>
    <row r="123" s="1" customFormat="1" ht="23" customHeight="1" spans="1:6">
      <c r="A123" s="85">
        <v>160</v>
      </c>
      <c r="B123" s="89" t="s">
        <v>111</v>
      </c>
      <c r="C123" s="87">
        <v>369.78</v>
      </c>
      <c r="D123" s="6"/>
      <c r="E123" s="6"/>
      <c r="F123" s="6"/>
    </row>
    <row r="124" s="6" customFormat="1" ht="23" customHeight="1" spans="1:3">
      <c r="A124" s="85">
        <v>161</v>
      </c>
      <c r="B124" s="80" t="s">
        <v>112</v>
      </c>
      <c r="C124" s="88">
        <v>761.83</v>
      </c>
    </row>
    <row r="125" s="6" customFormat="1" ht="23" customHeight="1" spans="1:3">
      <c r="A125" s="85">
        <v>162</v>
      </c>
      <c r="B125" s="90" t="s">
        <v>9</v>
      </c>
      <c r="C125" s="87">
        <v>3</v>
      </c>
    </row>
    <row r="126" s="1" customFormat="1" ht="23" customHeight="1" spans="1:6">
      <c r="A126" s="85">
        <v>163</v>
      </c>
      <c r="B126" s="89" t="s">
        <v>113</v>
      </c>
      <c r="C126" s="87">
        <v>126.43</v>
      </c>
      <c r="D126" s="6"/>
      <c r="E126" s="6"/>
      <c r="F126" s="6"/>
    </row>
    <row r="127" s="1" customFormat="1" ht="23" customHeight="1" spans="1:6">
      <c r="A127" s="85">
        <v>164</v>
      </c>
      <c r="B127" s="89" t="s">
        <v>114</v>
      </c>
      <c r="C127" s="87">
        <v>334.38</v>
      </c>
      <c r="D127" s="6"/>
      <c r="E127" s="6"/>
      <c r="F127" s="6"/>
    </row>
    <row r="128" s="1" customFormat="1" ht="23" customHeight="1" spans="1:6">
      <c r="A128" s="85">
        <v>165</v>
      </c>
      <c r="B128" s="89" t="s">
        <v>115</v>
      </c>
      <c r="C128" s="87">
        <v>113.04</v>
      </c>
      <c r="D128" s="6"/>
      <c r="E128" s="6"/>
      <c r="F128" s="6"/>
    </row>
    <row r="129" s="1" customFormat="1" ht="23" customHeight="1" spans="1:6">
      <c r="A129" s="85">
        <v>166</v>
      </c>
      <c r="B129" s="89" t="s">
        <v>116</v>
      </c>
      <c r="C129" s="87">
        <v>117.95</v>
      </c>
      <c r="D129" s="6"/>
      <c r="E129" s="6"/>
      <c r="F129" s="6"/>
    </row>
    <row r="130" s="1" customFormat="1" ht="23" customHeight="1" spans="1:6">
      <c r="A130" s="85">
        <v>167</v>
      </c>
      <c r="B130" s="89" t="s">
        <v>117</v>
      </c>
      <c r="C130" s="87">
        <v>67.03</v>
      </c>
      <c r="D130" s="6"/>
      <c r="E130" s="6"/>
      <c r="F130" s="6"/>
    </row>
  </sheetData>
  <mergeCells count="2">
    <mergeCell ref="A1:B1"/>
    <mergeCell ref="A2:C2"/>
  </mergeCells>
  <printOptions horizontalCentered="1"/>
  <pageMargins left="0.472222222222222" right="0.472222222222222" top="0.590277777777778" bottom="0.786805555555556" header="0.298611111111111" footer="0.495833333333333"/>
  <pageSetup paperSize="9" scale="7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Z174"/>
  <sheetViews>
    <sheetView zoomScale="85" zoomScaleNormal="85" topLeftCell="A125" workbookViewId="0">
      <selection activeCell="A174" sqref="A174:V174"/>
    </sheetView>
  </sheetViews>
  <sheetFormatPr defaultColWidth="9" defaultRowHeight="13.5"/>
  <cols>
    <col min="1" max="1" width="6" style="7" customWidth="1"/>
    <col min="2" max="2" width="19" style="8" customWidth="1"/>
    <col min="3" max="5" width="14.6666666666667" style="9" customWidth="1"/>
    <col min="6" max="8" width="7.66666666666667" style="10" customWidth="1"/>
    <col min="9" max="9" width="15.8333333333333" style="1" customWidth="1"/>
    <col min="10" max="10" width="12.5" style="1" customWidth="1"/>
    <col min="11" max="11" width="9" style="1" customWidth="1"/>
    <col min="12" max="12" width="11.3333333333333" style="9" customWidth="1"/>
    <col min="13" max="13" width="10.5" style="9" customWidth="1"/>
    <col min="14" max="14" width="10.3333333333333" style="9" customWidth="1"/>
    <col min="15" max="15" width="8.16666666666667" style="11" customWidth="1"/>
    <col min="16" max="18" width="7.5" style="12" customWidth="1"/>
    <col min="19" max="19" width="10.1666666666667" style="7" customWidth="1"/>
    <col min="20" max="22" width="7.5" style="13" customWidth="1"/>
    <col min="23" max="23" width="12.6666666666667" style="1"/>
    <col min="24" max="16380" width="9" style="1"/>
  </cols>
  <sheetData>
    <row r="1" ht="22.5" spans="1:2">
      <c r="A1" s="14" t="s">
        <v>118</v>
      </c>
      <c r="B1" s="14"/>
    </row>
    <row r="2" s="1" customFormat="1" ht="39" customHeight="1" spans="1:22">
      <c r="A2" s="15" t="s">
        <v>119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="2" customFormat="1" ht="21" customHeight="1" spans="1:22">
      <c r="A3" s="16" t="s">
        <v>2</v>
      </c>
      <c r="B3" s="17" t="s">
        <v>3</v>
      </c>
      <c r="C3" s="18" t="s">
        <v>120</v>
      </c>
      <c r="D3" s="18"/>
      <c r="E3" s="18"/>
      <c r="F3" s="19" t="s">
        <v>121</v>
      </c>
      <c r="G3" s="20"/>
      <c r="H3" s="21"/>
      <c r="I3" s="48" t="s">
        <v>122</v>
      </c>
      <c r="J3" s="48"/>
      <c r="K3" s="48"/>
      <c r="L3" s="48"/>
      <c r="M3" s="48"/>
      <c r="N3" s="48"/>
      <c r="O3" s="48"/>
      <c r="P3" s="48"/>
      <c r="Q3" s="48"/>
      <c r="R3" s="48"/>
      <c r="S3" s="69" t="s">
        <v>123</v>
      </c>
      <c r="T3" s="70" t="s">
        <v>4</v>
      </c>
      <c r="U3" s="70"/>
      <c r="V3" s="70"/>
    </row>
    <row r="4" s="2" customFormat="1" ht="30" customHeight="1" spans="1:22">
      <c r="A4" s="16"/>
      <c r="B4" s="17"/>
      <c r="C4" s="18"/>
      <c r="D4" s="18"/>
      <c r="E4" s="18"/>
      <c r="F4" s="22"/>
      <c r="G4" s="23"/>
      <c r="H4" s="24"/>
      <c r="I4" s="49" t="s">
        <v>124</v>
      </c>
      <c r="J4" s="49" t="s">
        <v>125</v>
      </c>
      <c r="K4" s="49" t="s">
        <v>126</v>
      </c>
      <c r="L4" s="25" t="s">
        <v>127</v>
      </c>
      <c r="M4" s="25"/>
      <c r="N4" s="25"/>
      <c r="O4" s="50" t="s">
        <v>128</v>
      </c>
      <c r="P4" s="51" t="s">
        <v>129</v>
      </c>
      <c r="Q4" s="51"/>
      <c r="R4" s="51"/>
      <c r="S4" s="69"/>
      <c r="T4" s="70"/>
      <c r="U4" s="70"/>
      <c r="V4" s="70"/>
    </row>
    <row r="5" s="2" customFormat="1" ht="45" customHeight="1" spans="1:22">
      <c r="A5" s="16"/>
      <c r="B5" s="17"/>
      <c r="C5" s="25" t="s">
        <v>130</v>
      </c>
      <c r="D5" s="25" t="s">
        <v>131</v>
      </c>
      <c r="E5" s="25" t="s">
        <v>132</v>
      </c>
      <c r="F5" s="25" t="s">
        <v>130</v>
      </c>
      <c r="G5" s="25" t="s">
        <v>131</v>
      </c>
      <c r="H5" s="25" t="s">
        <v>132</v>
      </c>
      <c r="I5" s="49" t="s">
        <v>133</v>
      </c>
      <c r="J5" s="49" t="s">
        <v>134</v>
      </c>
      <c r="K5" s="49"/>
      <c r="L5" s="25" t="s">
        <v>130</v>
      </c>
      <c r="M5" s="25" t="s">
        <v>131</v>
      </c>
      <c r="N5" s="25" t="s">
        <v>132</v>
      </c>
      <c r="O5" s="50"/>
      <c r="P5" s="25" t="s">
        <v>130</v>
      </c>
      <c r="Q5" s="25" t="s">
        <v>131</v>
      </c>
      <c r="R5" s="25" t="s">
        <v>132</v>
      </c>
      <c r="S5" s="69"/>
      <c r="T5" s="25" t="s">
        <v>130</v>
      </c>
      <c r="U5" s="25" t="s">
        <v>131</v>
      </c>
      <c r="V5" s="25" t="s">
        <v>132</v>
      </c>
    </row>
    <row r="6" s="3" customFormat="1" ht="24" spans="1:22">
      <c r="A6" s="16"/>
      <c r="B6" s="17"/>
      <c r="C6" s="26" t="s">
        <v>135</v>
      </c>
      <c r="D6" s="26" t="s">
        <v>136</v>
      </c>
      <c r="E6" s="26" t="s">
        <v>137</v>
      </c>
      <c r="F6" s="27" t="s">
        <v>138</v>
      </c>
      <c r="G6" s="27" t="s">
        <v>139</v>
      </c>
      <c r="H6" s="27" t="s">
        <v>140</v>
      </c>
      <c r="I6" s="52" t="s">
        <v>141</v>
      </c>
      <c r="J6" s="52" t="s">
        <v>142</v>
      </c>
      <c r="K6" s="52" t="s">
        <v>143</v>
      </c>
      <c r="L6" s="53" t="s">
        <v>144</v>
      </c>
      <c r="M6" s="53" t="s">
        <v>145</v>
      </c>
      <c r="N6" s="53" t="s">
        <v>146</v>
      </c>
      <c r="O6" s="54" t="s">
        <v>147</v>
      </c>
      <c r="P6" s="55" t="s">
        <v>148</v>
      </c>
      <c r="Q6" s="55" t="s">
        <v>149</v>
      </c>
      <c r="R6" s="55" t="s">
        <v>150</v>
      </c>
      <c r="S6" s="54" t="s">
        <v>151</v>
      </c>
      <c r="T6" s="71" t="s">
        <v>152</v>
      </c>
      <c r="U6" s="71" t="s">
        <v>153</v>
      </c>
      <c r="V6" s="71" t="s">
        <v>154</v>
      </c>
    </row>
    <row r="7" s="4" customFormat="1" ht="25" customHeight="1" spans="1:25">
      <c r="A7" s="28">
        <v>1</v>
      </c>
      <c r="B7" s="29" t="s">
        <v>5</v>
      </c>
      <c r="C7" s="30">
        <f t="shared" ref="C7:E7" si="0">SUM(C10:C173)/2+C8+C9</f>
        <v>768005</v>
      </c>
      <c r="D7" s="30">
        <f t="shared" si="0"/>
        <v>791867</v>
      </c>
      <c r="E7" s="30">
        <f t="shared" si="0"/>
        <v>865389</v>
      </c>
      <c r="F7" s="31">
        <v>0.6</v>
      </c>
      <c r="G7" s="31">
        <v>0.7</v>
      </c>
      <c r="H7" s="31">
        <v>0.9</v>
      </c>
      <c r="I7" s="28">
        <v>658</v>
      </c>
      <c r="J7" s="28">
        <v>50</v>
      </c>
      <c r="K7" s="28">
        <v>708</v>
      </c>
      <c r="L7" s="30">
        <f t="shared" ref="L7:N7" si="1">SUM(L10:L173)/2+L8+L9</f>
        <v>32624.8524</v>
      </c>
      <c r="M7" s="30">
        <f t="shared" si="1"/>
        <v>39244.92852</v>
      </c>
      <c r="N7" s="30">
        <f t="shared" si="1"/>
        <v>55142.58708</v>
      </c>
      <c r="O7" s="56"/>
      <c r="P7" s="30">
        <f t="shared" ref="P7:S7" si="2">SUM(P10:P173)/2+P8+P9</f>
        <v>17296.341588</v>
      </c>
      <c r="Q7" s="30">
        <f t="shared" si="2"/>
        <v>20167.465668</v>
      </c>
      <c r="R7" s="30">
        <f t="shared" si="2"/>
        <v>27934.564446</v>
      </c>
      <c r="S7" s="30">
        <f t="shared" si="2"/>
        <v>545</v>
      </c>
      <c r="T7" s="30">
        <f t="shared" ref="T7:V7" si="3">SUM(T10:T173)/2+T8+T9</f>
        <v>17841.341588</v>
      </c>
      <c r="U7" s="30">
        <f t="shared" si="3"/>
        <v>20712.465668</v>
      </c>
      <c r="V7" s="30">
        <f t="shared" si="3"/>
        <v>28479.564446</v>
      </c>
      <c r="W7"/>
      <c r="X7"/>
      <c r="Y7"/>
    </row>
    <row r="8" s="4" customFormat="1" ht="17" customHeight="1" spans="1:25">
      <c r="A8" s="32">
        <v>2</v>
      </c>
      <c r="B8" s="33" t="s">
        <v>6</v>
      </c>
      <c r="C8" s="34"/>
      <c r="D8" s="34"/>
      <c r="E8" s="35"/>
      <c r="F8" s="36"/>
      <c r="G8" s="36"/>
      <c r="H8" s="36"/>
      <c r="I8" s="57"/>
      <c r="J8" s="57"/>
      <c r="K8" s="57"/>
      <c r="L8" s="58"/>
      <c r="M8" s="58"/>
      <c r="N8" s="58"/>
      <c r="O8" s="59"/>
      <c r="P8" s="60"/>
      <c r="Q8" s="60"/>
      <c r="R8" s="60"/>
      <c r="S8" s="32">
        <v>25</v>
      </c>
      <c r="T8" s="65">
        <f>P8+S8</f>
        <v>25</v>
      </c>
      <c r="U8" s="65">
        <f>Q8+S8</f>
        <v>25</v>
      </c>
      <c r="V8" s="65">
        <f>R8+S8</f>
        <v>25</v>
      </c>
      <c r="W8"/>
      <c r="X8"/>
      <c r="Y8"/>
    </row>
    <row r="9" s="4" customFormat="1" ht="17" customHeight="1" spans="1:25">
      <c r="A9" s="32">
        <v>3</v>
      </c>
      <c r="B9" s="33" t="s">
        <v>7</v>
      </c>
      <c r="C9" s="34"/>
      <c r="D9" s="34"/>
      <c r="E9" s="35"/>
      <c r="F9" s="36"/>
      <c r="G9" s="36"/>
      <c r="H9" s="36"/>
      <c r="I9" s="57"/>
      <c r="J9" s="57"/>
      <c r="K9" s="57"/>
      <c r="L9" s="58"/>
      <c r="M9" s="58"/>
      <c r="N9" s="58"/>
      <c r="O9" s="59"/>
      <c r="P9" s="60"/>
      <c r="Q9" s="60"/>
      <c r="R9" s="60"/>
      <c r="S9" s="32">
        <v>20</v>
      </c>
      <c r="T9" s="65">
        <f>P9+S9</f>
        <v>20</v>
      </c>
      <c r="U9" s="65">
        <f>Q9+S9</f>
        <v>20</v>
      </c>
      <c r="V9" s="65">
        <f>R9+S9</f>
        <v>20</v>
      </c>
      <c r="W9"/>
      <c r="X9"/>
      <c r="Y9"/>
    </row>
    <row r="10" s="4" customFormat="1" hidden="1" spans="1:22">
      <c r="A10" s="32">
        <v>4</v>
      </c>
      <c r="B10" s="37" t="s">
        <v>155</v>
      </c>
      <c r="C10" s="38">
        <f>SUM(C11:C22)</f>
        <v>76277</v>
      </c>
      <c r="D10" s="38">
        <f>SUM(D11:D22)</f>
        <v>82914</v>
      </c>
      <c r="E10" s="38">
        <f>SUM(E11:E22)</f>
        <v>92593</v>
      </c>
      <c r="F10" s="39"/>
      <c r="G10" s="39"/>
      <c r="H10" s="39"/>
      <c r="I10" s="61"/>
      <c r="J10" s="61"/>
      <c r="K10" s="61"/>
      <c r="L10" s="38">
        <f>SUM(L11:L22)</f>
        <v>3240.24696</v>
      </c>
      <c r="M10" s="38">
        <f>SUM(M11:M22)</f>
        <v>4109.21784</v>
      </c>
      <c r="N10" s="38">
        <f>SUM(N11:N22)</f>
        <v>5900.02596</v>
      </c>
      <c r="O10" s="62"/>
      <c r="P10" s="38">
        <f t="shared" ref="P10:V10" si="4">SUM(P11:P22)</f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4"/>
        <v>0</v>
      </c>
      <c r="V10" s="38">
        <f t="shared" si="4"/>
        <v>0</v>
      </c>
    </row>
    <row r="11" s="5" customFormat="1" hidden="1" spans="1:22">
      <c r="A11" s="32">
        <v>5</v>
      </c>
      <c r="B11" s="40" t="s">
        <v>9</v>
      </c>
      <c r="C11" s="41"/>
      <c r="D11" s="41"/>
      <c r="E11" s="41"/>
      <c r="F11" s="42"/>
      <c r="G11" s="42"/>
      <c r="H11" s="42"/>
      <c r="I11" s="63"/>
      <c r="J11" s="63"/>
      <c r="K11" s="63"/>
      <c r="L11" s="41"/>
      <c r="M11" s="41"/>
      <c r="N11" s="41"/>
      <c r="O11" s="64"/>
      <c r="P11" s="41"/>
      <c r="Q11" s="41"/>
      <c r="R11" s="41"/>
      <c r="S11" s="63">
        <v>0</v>
      </c>
      <c r="T11" s="65">
        <f>P11+S11</f>
        <v>0</v>
      </c>
      <c r="U11" s="65">
        <f>Q11+S11</f>
        <v>0</v>
      </c>
      <c r="V11" s="65">
        <f>R11+S11</f>
        <v>0</v>
      </c>
    </row>
    <row r="12" hidden="1" spans="1:16380">
      <c r="A12" s="32">
        <v>6</v>
      </c>
      <c r="B12" s="40" t="s">
        <v>156</v>
      </c>
      <c r="C12" s="43">
        <v>5161</v>
      </c>
      <c r="D12" s="43">
        <v>5378</v>
      </c>
      <c r="E12" s="43">
        <v>5871</v>
      </c>
      <c r="F12" s="36">
        <f t="shared" ref="F12:F22" si="5">$F$7</f>
        <v>0.6</v>
      </c>
      <c r="G12" s="36">
        <v>0.7</v>
      </c>
      <c r="H12" s="36">
        <v>0.9</v>
      </c>
      <c r="I12" s="32">
        <f t="shared" ref="I12:I22" si="6">$I$7</f>
        <v>658</v>
      </c>
      <c r="J12" s="32">
        <f t="shared" ref="J12:J22" si="7">$J$7</f>
        <v>50</v>
      </c>
      <c r="K12" s="32">
        <f t="shared" ref="K12:K22" si="8">$K$7</f>
        <v>708</v>
      </c>
      <c r="L12" s="65">
        <f>C12*F12*K12/10000</f>
        <v>219.23928</v>
      </c>
      <c r="M12" s="65">
        <f>D12*G12*K12/10000</f>
        <v>266.53368</v>
      </c>
      <c r="N12" s="65">
        <f>E12*H12*K12/10000</f>
        <v>374.10012</v>
      </c>
      <c r="O12" s="66">
        <v>0</v>
      </c>
      <c r="P12" s="60">
        <f>L12*O12</f>
        <v>0</v>
      </c>
      <c r="Q12" s="60">
        <f>M12*O12</f>
        <v>0</v>
      </c>
      <c r="R12" s="60">
        <f>N12*O12</f>
        <v>0</v>
      </c>
      <c r="S12" s="32">
        <v>0</v>
      </c>
      <c r="T12" s="65">
        <f>P12+S12</f>
        <v>0</v>
      </c>
      <c r="U12" s="65">
        <f>Q12+S12</f>
        <v>0</v>
      </c>
      <c r="V12" s="65">
        <f>R12+S12</f>
        <v>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</row>
    <row r="13" hidden="1" spans="1:16380">
      <c r="A13" s="32">
        <v>7</v>
      </c>
      <c r="B13" s="40" t="s">
        <v>157</v>
      </c>
      <c r="C13" s="43">
        <v>6251</v>
      </c>
      <c r="D13" s="43">
        <v>6709</v>
      </c>
      <c r="E13" s="43">
        <v>7492</v>
      </c>
      <c r="F13" s="36">
        <f t="shared" si="5"/>
        <v>0.6</v>
      </c>
      <c r="G13" s="36">
        <v>0.7</v>
      </c>
      <c r="H13" s="36">
        <v>0.9</v>
      </c>
      <c r="I13" s="32">
        <f t="shared" si="6"/>
        <v>658</v>
      </c>
      <c r="J13" s="32">
        <f t="shared" si="7"/>
        <v>50</v>
      </c>
      <c r="K13" s="32">
        <f t="shared" si="8"/>
        <v>708</v>
      </c>
      <c r="L13" s="65">
        <f t="shared" ref="L13:L22" si="9">C13*F13*K13/10000</f>
        <v>265.54248</v>
      </c>
      <c r="M13" s="65">
        <f t="shared" ref="M13:M22" si="10">D13*G13*K13/10000</f>
        <v>332.49804</v>
      </c>
      <c r="N13" s="65">
        <f t="shared" ref="N13:N22" si="11">E13*H13*K13/10000</f>
        <v>477.39024</v>
      </c>
      <c r="O13" s="66">
        <v>0</v>
      </c>
      <c r="P13" s="60">
        <f t="shared" ref="P13:P22" si="12">L13*O13</f>
        <v>0</v>
      </c>
      <c r="Q13" s="60">
        <f t="shared" ref="Q13:Q22" si="13">M13*O13</f>
        <v>0</v>
      </c>
      <c r="R13" s="60">
        <f t="shared" ref="R13:R22" si="14">N13*O13</f>
        <v>0</v>
      </c>
      <c r="S13" s="32">
        <v>0</v>
      </c>
      <c r="T13" s="65">
        <f t="shared" ref="T13:T22" si="15">P13+S13</f>
        <v>0</v>
      </c>
      <c r="U13" s="65">
        <f t="shared" ref="U13:U22" si="16">Q13+S13</f>
        <v>0</v>
      </c>
      <c r="V13" s="65">
        <f t="shared" ref="V13:V22" si="17">R13+S13</f>
        <v>0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hidden="1" spans="1:16380">
      <c r="A14" s="32">
        <v>8</v>
      </c>
      <c r="B14" s="40" t="s">
        <v>158</v>
      </c>
      <c r="C14" s="43">
        <v>4310</v>
      </c>
      <c r="D14" s="43">
        <v>4723</v>
      </c>
      <c r="E14" s="43">
        <v>5545</v>
      </c>
      <c r="F14" s="36">
        <f t="shared" si="5"/>
        <v>0.6</v>
      </c>
      <c r="G14" s="36">
        <v>0.7</v>
      </c>
      <c r="H14" s="36">
        <v>0.9</v>
      </c>
      <c r="I14" s="32">
        <f t="shared" si="6"/>
        <v>658</v>
      </c>
      <c r="J14" s="32">
        <f t="shared" si="7"/>
        <v>50</v>
      </c>
      <c r="K14" s="32">
        <f t="shared" si="8"/>
        <v>708</v>
      </c>
      <c r="L14" s="65">
        <f t="shared" si="9"/>
        <v>183.0888</v>
      </c>
      <c r="M14" s="65">
        <f t="shared" si="10"/>
        <v>234.07188</v>
      </c>
      <c r="N14" s="65">
        <f t="shared" si="11"/>
        <v>353.3274</v>
      </c>
      <c r="O14" s="66">
        <v>0</v>
      </c>
      <c r="P14" s="60">
        <f t="shared" si="12"/>
        <v>0</v>
      </c>
      <c r="Q14" s="60">
        <f t="shared" si="13"/>
        <v>0</v>
      </c>
      <c r="R14" s="60">
        <f t="shared" si="14"/>
        <v>0</v>
      </c>
      <c r="S14" s="32">
        <v>0</v>
      </c>
      <c r="T14" s="65">
        <f t="shared" si="15"/>
        <v>0</v>
      </c>
      <c r="U14" s="65">
        <f t="shared" si="16"/>
        <v>0</v>
      </c>
      <c r="V14" s="65">
        <f t="shared" si="17"/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</row>
    <row r="15" hidden="1" spans="1:16380">
      <c r="A15" s="32">
        <v>9</v>
      </c>
      <c r="B15" s="40" t="s">
        <v>159</v>
      </c>
      <c r="C15" s="43">
        <v>8180</v>
      </c>
      <c r="D15" s="43">
        <v>8595</v>
      </c>
      <c r="E15" s="43">
        <v>9965</v>
      </c>
      <c r="F15" s="36">
        <f t="shared" si="5"/>
        <v>0.6</v>
      </c>
      <c r="G15" s="36">
        <v>0.7</v>
      </c>
      <c r="H15" s="36">
        <v>0.9</v>
      </c>
      <c r="I15" s="32">
        <f t="shared" si="6"/>
        <v>658</v>
      </c>
      <c r="J15" s="32">
        <f t="shared" si="7"/>
        <v>50</v>
      </c>
      <c r="K15" s="32">
        <f t="shared" si="8"/>
        <v>708</v>
      </c>
      <c r="L15" s="65">
        <f t="shared" si="9"/>
        <v>347.4864</v>
      </c>
      <c r="M15" s="65">
        <f t="shared" si="10"/>
        <v>425.9682</v>
      </c>
      <c r="N15" s="65">
        <f t="shared" si="11"/>
        <v>634.9698</v>
      </c>
      <c r="O15" s="66">
        <v>0</v>
      </c>
      <c r="P15" s="60">
        <f t="shared" si="12"/>
        <v>0</v>
      </c>
      <c r="Q15" s="60">
        <f t="shared" si="13"/>
        <v>0</v>
      </c>
      <c r="R15" s="60">
        <f t="shared" si="14"/>
        <v>0</v>
      </c>
      <c r="S15" s="32">
        <v>0</v>
      </c>
      <c r="T15" s="65">
        <f t="shared" si="15"/>
        <v>0</v>
      </c>
      <c r="U15" s="65">
        <f t="shared" si="16"/>
        <v>0</v>
      </c>
      <c r="V15" s="65">
        <f t="shared" si="17"/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</row>
    <row r="16" hidden="1" spans="1:16380">
      <c r="A16" s="32">
        <v>10</v>
      </c>
      <c r="B16" s="40" t="s">
        <v>160</v>
      </c>
      <c r="C16" s="43">
        <v>11295</v>
      </c>
      <c r="D16" s="43">
        <v>12707</v>
      </c>
      <c r="E16" s="43">
        <v>13574</v>
      </c>
      <c r="F16" s="36">
        <f t="shared" si="5"/>
        <v>0.6</v>
      </c>
      <c r="G16" s="36">
        <v>0.7</v>
      </c>
      <c r="H16" s="36">
        <v>0.9</v>
      </c>
      <c r="I16" s="32">
        <f t="shared" si="6"/>
        <v>658</v>
      </c>
      <c r="J16" s="32">
        <f t="shared" si="7"/>
        <v>50</v>
      </c>
      <c r="K16" s="32">
        <f t="shared" si="8"/>
        <v>708</v>
      </c>
      <c r="L16" s="65">
        <f t="shared" si="9"/>
        <v>479.8116</v>
      </c>
      <c r="M16" s="65">
        <f t="shared" si="10"/>
        <v>629.75892</v>
      </c>
      <c r="N16" s="65">
        <f t="shared" si="11"/>
        <v>864.93528</v>
      </c>
      <c r="O16" s="66">
        <v>0</v>
      </c>
      <c r="P16" s="60">
        <f t="shared" si="12"/>
        <v>0</v>
      </c>
      <c r="Q16" s="60">
        <f t="shared" si="13"/>
        <v>0</v>
      </c>
      <c r="R16" s="60">
        <f t="shared" si="14"/>
        <v>0</v>
      </c>
      <c r="S16" s="32">
        <v>0</v>
      </c>
      <c r="T16" s="65">
        <f t="shared" si="15"/>
        <v>0</v>
      </c>
      <c r="U16" s="65">
        <f t="shared" si="16"/>
        <v>0</v>
      </c>
      <c r="V16" s="65">
        <f t="shared" si="17"/>
        <v>0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</row>
    <row r="17" hidden="1" spans="1:16380">
      <c r="A17" s="32">
        <v>11</v>
      </c>
      <c r="B17" s="40" t="s">
        <v>161</v>
      </c>
      <c r="C17" s="43">
        <v>4865</v>
      </c>
      <c r="D17" s="43">
        <v>5526</v>
      </c>
      <c r="E17" s="43">
        <v>6660</v>
      </c>
      <c r="F17" s="36">
        <f t="shared" si="5"/>
        <v>0.6</v>
      </c>
      <c r="G17" s="36">
        <v>0.7</v>
      </c>
      <c r="H17" s="36">
        <v>0.9</v>
      </c>
      <c r="I17" s="32">
        <f t="shared" si="6"/>
        <v>658</v>
      </c>
      <c r="J17" s="32">
        <f t="shared" si="7"/>
        <v>50</v>
      </c>
      <c r="K17" s="32">
        <f t="shared" si="8"/>
        <v>708</v>
      </c>
      <c r="L17" s="65">
        <f t="shared" si="9"/>
        <v>206.6652</v>
      </c>
      <c r="M17" s="65">
        <f t="shared" si="10"/>
        <v>273.86856</v>
      </c>
      <c r="N17" s="65">
        <f t="shared" si="11"/>
        <v>424.3752</v>
      </c>
      <c r="O17" s="66">
        <v>0</v>
      </c>
      <c r="P17" s="60">
        <f t="shared" si="12"/>
        <v>0</v>
      </c>
      <c r="Q17" s="60">
        <f t="shared" si="13"/>
        <v>0</v>
      </c>
      <c r="R17" s="60">
        <f t="shared" si="14"/>
        <v>0</v>
      </c>
      <c r="S17" s="32">
        <v>0</v>
      </c>
      <c r="T17" s="65">
        <f t="shared" si="15"/>
        <v>0</v>
      </c>
      <c r="U17" s="65">
        <f t="shared" si="16"/>
        <v>0</v>
      </c>
      <c r="V17" s="65">
        <f t="shared" si="17"/>
        <v>0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</row>
    <row r="18" hidden="1" spans="1:16380">
      <c r="A18" s="32">
        <v>12</v>
      </c>
      <c r="B18" s="40" t="s">
        <v>162</v>
      </c>
      <c r="C18" s="43">
        <v>10177</v>
      </c>
      <c r="D18" s="43">
        <v>10850</v>
      </c>
      <c r="E18" s="43">
        <v>11153</v>
      </c>
      <c r="F18" s="36">
        <f t="shared" si="5"/>
        <v>0.6</v>
      </c>
      <c r="G18" s="36">
        <v>0.7</v>
      </c>
      <c r="H18" s="36">
        <v>0.9</v>
      </c>
      <c r="I18" s="32">
        <f t="shared" si="6"/>
        <v>658</v>
      </c>
      <c r="J18" s="32">
        <f t="shared" si="7"/>
        <v>50</v>
      </c>
      <c r="K18" s="32">
        <f t="shared" si="8"/>
        <v>708</v>
      </c>
      <c r="L18" s="65">
        <f t="shared" si="9"/>
        <v>432.31896</v>
      </c>
      <c r="M18" s="65">
        <f t="shared" si="10"/>
        <v>537.726</v>
      </c>
      <c r="N18" s="65">
        <f t="shared" si="11"/>
        <v>710.66916</v>
      </c>
      <c r="O18" s="66">
        <v>0</v>
      </c>
      <c r="P18" s="60">
        <f t="shared" si="12"/>
        <v>0</v>
      </c>
      <c r="Q18" s="60">
        <f t="shared" si="13"/>
        <v>0</v>
      </c>
      <c r="R18" s="60">
        <f t="shared" si="14"/>
        <v>0</v>
      </c>
      <c r="S18" s="32">
        <v>0</v>
      </c>
      <c r="T18" s="65">
        <f t="shared" si="15"/>
        <v>0</v>
      </c>
      <c r="U18" s="65">
        <f t="shared" si="16"/>
        <v>0</v>
      </c>
      <c r="V18" s="65">
        <f t="shared" si="17"/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</row>
    <row r="19" hidden="1" spans="1:16380">
      <c r="A19" s="32">
        <v>13</v>
      </c>
      <c r="B19" s="40" t="s">
        <v>163</v>
      </c>
      <c r="C19" s="43">
        <v>10664</v>
      </c>
      <c r="D19" s="43">
        <v>11511</v>
      </c>
      <c r="E19" s="43">
        <v>13224</v>
      </c>
      <c r="F19" s="36">
        <f t="shared" si="5"/>
        <v>0.6</v>
      </c>
      <c r="G19" s="36">
        <v>0.7</v>
      </c>
      <c r="H19" s="36">
        <v>0.9</v>
      </c>
      <c r="I19" s="32">
        <f t="shared" si="6"/>
        <v>658</v>
      </c>
      <c r="J19" s="32">
        <f t="shared" si="7"/>
        <v>50</v>
      </c>
      <c r="K19" s="32">
        <f t="shared" si="8"/>
        <v>708</v>
      </c>
      <c r="L19" s="65">
        <f t="shared" si="9"/>
        <v>453.00672</v>
      </c>
      <c r="M19" s="65">
        <f t="shared" si="10"/>
        <v>570.48516</v>
      </c>
      <c r="N19" s="65">
        <f t="shared" si="11"/>
        <v>842.63328</v>
      </c>
      <c r="O19" s="66">
        <v>0</v>
      </c>
      <c r="P19" s="60">
        <f t="shared" si="12"/>
        <v>0</v>
      </c>
      <c r="Q19" s="60">
        <f t="shared" si="13"/>
        <v>0</v>
      </c>
      <c r="R19" s="60">
        <f t="shared" si="14"/>
        <v>0</v>
      </c>
      <c r="S19" s="32">
        <v>0</v>
      </c>
      <c r="T19" s="65">
        <f t="shared" si="15"/>
        <v>0</v>
      </c>
      <c r="U19" s="65">
        <f t="shared" si="16"/>
        <v>0</v>
      </c>
      <c r="V19" s="65">
        <f t="shared" si="17"/>
        <v>0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</row>
    <row r="20" hidden="1" spans="1:16380">
      <c r="A20" s="32">
        <v>14</v>
      </c>
      <c r="B20" s="40" t="s">
        <v>164</v>
      </c>
      <c r="C20" s="43">
        <v>3661</v>
      </c>
      <c r="D20" s="43">
        <v>3943</v>
      </c>
      <c r="E20" s="43">
        <v>4628</v>
      </c>
      <c r="F20" s="36">
        <f t="shared" si="5"/>
        <v>0.6</v>
      </c>
      <c r="G20" s="36">
        <v>0.7</v>
      </c>
      <c r="H20" s="36">
        <v>0.9</v>
      </c>
      <c r="I20" s="32">
        <f t="shared" si="6"/>
        <v>658</v>
      </c>
      <c r="J20" s="32">
        <f t="shared" si="7"/>
        <v>50</v>
      </c>
      <c r="K20" s="32">
        <f t="shared" si="8"/>
        <v>708</v>
      </c>
      <c r="L20" s="65">
        <f t="shared" si="9"/>
        <v>155.51928</v>
      </c>
      <c r="M20" s="65">
        <f t="shared" si="10"/>
        <v>195.41508</v>
      </c>
      <c r="N20" s="65">
        <f t="shared" si="11"/>
        <v>294.89616</v>
      </c>
      <c r="O20" s="66">
        <v>0</v>
      </c>
      <c r="P20" s="60">
        <f t="shared" si="12"/>
        <v>0</v>
      </c>
      <c r="Q20" s="60">
        <f t="shared" si="13"/>
        <v>0</v>
      </c>
      <c r="R20" s="60">
        <f t="shared" si="14"/>
        <v>0</v>
      </c>
      <c r="S20" s="32">
        <v>0</v>
      </c>
      <c r="T20" s="65">
        <f t="shared" si="15"/>
        <v>0</v>
      </c>
      <c r="U20" s="65">
        <f t="shared" si="16"/>
        <v>0</v>
      </c>
      <c r="V20" s="65">
        <f t="shared" si="17"/>
        <v>0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</row>
    <row r="21" hidden="1" spans="1:16380">
      <c r="A21" s="32">
        <v>15</v>
      </c>
      <c r="B21" s="40" t="s">
        <v>165</v>
      </c>
      <c r="C21" s="43">
        <v>3996</v>
      </c>
      <c r="D21" s="43">
        <v>4401</v>
      </c>
      <c r="E21" s="43">
        <v>5075</v>
      </c>
      <c r="F21" s="36">
        <f t="shared" si="5"/>
        <v>0.6</v>
      </c>
      <c r="G21" s="36">
        <v>0.7</v>
      </c>
      <c r="H21" s="36">
        <v>0.9</v>
      </c>
      <c r="I21" s="32">
        <f t="shared" si="6"/>
        <v>658</v>
      </c>
      <c r="J21" s="32">
        <f t="shared" si="7"/>
        <v>50</v>
      </c>
      <c r="K21" s="32">
        <f t="shared" si="8"/>
        <v>708</v>
      </c>
      <c r="L21" s="65">
        <f t="shared" si="9"/>
        <v>169.75008</v>
      </c>
      <c r="M21" s="65">
        <f t="shared" si="10"/>
        <v>218.11356</v>
      </c>
      <c r="N21" s="65">
        <f t="shared" si="11"/>
        <v>323.379</v>
      </c>
      <c r="O21" s="66">
        <v>0</v>
      </c>
      <c r="P21" s="60">
        <f t="shared" si="12"/>
        <v>0</v>
      </c>
      <c r="Q21" s="60">
        <f t="shared" si="13"/>
        <v>0</v>
      </c>
      <c r="R21" s="60">
        <f t="shared" si="14"/>
        <v>0</v>
      </c>
      <c r="S21" s="32">
        <v>0</v>
      </c>
      <c r="T21" s="65">
        <f t="shared" si="15"/>
        <v>0</v>
      </c>
      <c r="U21" s="65">
        <f t="shared" si="16"/>
        <v>0</v>
      </c>
      <c r="V21" s="65">
        <f t="shared" si="17"/>
        <v>0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</row>
    <row r="22" hidden="1" spans="1:16380">
      <c r="A22" s="32">
        <v>16</v>
      </c>
      <c r="B22" s="40" t="s">
        <v>166</v>
      </c>
      <c r="C22" s="43">
        <v>7717</v>
      </c>
      <c r="D22" s="43">
        <v>8571</v>
      </c>
      <c r="E22" s="43">
        <v>9406</v>
      </c>
      <c r="F22" s="36">
        <f t="shared" si="5"/>
        <v>0.6</v>
      </c>
      <c r="G22" s="36">
        <v>0.7</v>
      </c>
      <c r="H22" s="36">
        <v>0.9</v>
      </c>
      <c r="I22" s="32">
        <f t="shared" si="6"/>
        <v>658</v>
      </c>
      <c r="J22" s="32">
        <f t="shared" si="7"/>
        <v>50</v>
      </c>
      <c r="K22" s="32">
        <f t="shared" si="8"/>
        <v>708</v>
      </c>
      <c r="L22" s="65">
        <f t="shared" si="9"/>
        <v>327.81816</v>
      </c>
      <c r="M22" s="65">
        <f t="shared" si="10"/>
        <v>424.77876</v>
      </c>
      <c r="N22" s="65">
        <f t="shared" si="11"/>
        <v>599.35032</v>
      </c>
      <c r="O22" s="66">
        <v>0</v>
      </c>
      <c r="P22" s="60">
        <f t="shared" si="12"/>
        <v>0</v>
      </c>
      <c r="Q22" s="60">
        <f t="shared" si="13"/>
        <v>0</v>
      </c>
      <c r="R22" s="60">
        <f t="shared" si="14"/>
        <v>0</v>
      </c>
      <c r="S22" s="32">
        <v>0</v>
      </c>
      <c r="T22" s="65">
        <f t="shared" si="15"/>
        <v>0</v>
      </c>
      <c r="U22" s="65">
        <f t="shared" si="16"/>
        <v>0</v>
      </c>
      <c r="V22" s="65">
        <f t="shared" si="17"/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</row>
    <row r="23" s="4" customFormat="1" hidden="1" spans="1:22">
      <c r="A23" s="32">
        <v>17</v>
      </c>
      <c r="B23" s="37" t="s">
        <v>167</v>
      </c>
      <c r="C23" s="38">
        <f>SUM(C24:C33)</f>
        <v>73798</v>
      </c>
      <c r="D23" s="38">
        <f>SUM(D24:D33)</f>
        <v>79679</v>
      </c>
      <c r="E23" s="38">
        <f>SUM(E24:E33)</f>
        <v>92044</v>
      </c>
      <c r="F23" s="39"/>
      <c r="G23" s="39"/>
      <c r="H23" s="39"/>
      <c r="I23" s="61"/>
      <c r="J23" s="61"/>
      <c r="K23" s="61"/>
      <c r="L23" s="38">
        <f>SUM(L24:L33)</f>
        <v>3134.93904</v>
      </c>
      <c r="M23" s="38">
        <f>SUM(M24:M33)</f>
        <v>3948.89124</v>
      </c>
      <c r="N23" s="38">
        <f>SUM(N24:N33)</f>
        <v>5865.04368</v>
      </c>
      <c r="O23" s="62"/>
      <c r="P23" s="38">
        <f t="shared" ref="P23:V23" si="18">SUM(P24:P33)</f>
        <v>0</v>
      </c>
      <c r="Q23" s="38">
        <f t="shared" si="18"/>
        <v>0</v>
      </c>
      <c r="R23" s="38">
        <f t="shared" si="18"/>
        <v>0</v>
      </c>
      <c r="S23" s="38">
        <f t="shared" si="18"/>
        <v>0</v>
      </c>
      <c r="T23" s="38">
        <f t="shared" si="18"/>
        <v>0</v>
      </c>
      <c r="U23" s="38">
        <f t="shared" si="18"/>
        <v>0</v>
      </c>
      <c r="V23" s="38">
        <f t="shared" si="18"/>
        <v>0</v>
      </c>
    </row>
    <row r="24" s="5" customFormat="1" hidden="1" spans="1:22">
      <c r="A24" s="32">
        <v>18</v>
      </c>
      <c r="B24" s="40" t="s">
        <v>9</v>
      </c>
      <c r="C24" s="41"/>
      <c r="D24" s="41"/>
      <c r="E24" s="41"/>
      <c r="F24" s="42"/>
      <c r="G24" s="42"/>
      <c r="H24" s="42"/>
      <c r="I24" s="63"/>
      <c r="J24" s="63"/>
      <c r="K24" s="63"/>
      <c r="L24" s="41"/>
      <c r="M24" s="41"/>
      <c r="N24" s="41"/>
      <c r="O24" s="64"/>
      <c r="P24" s="41"/>
      <c r="Q24" s="41"/>
      <c r="R24" s="41"/>
      <c r="S24" s="63">
        <v>0</v>
      </c>
      <c r="T24" s="65">
        <f t="shared" ref="T24:T33" si="19">P24+S24</f>
        <v>0</v>
      </c>
      <c r="U24" s="65">
        <f t="shared" ref="U24:U33" si="20">Q24+S24</f>
        <v>0</v>
      </c>
      <c r="V24" s="65">
        <f t="shared" ref="V24:V33" si="21">R24+S24</f>
        <v>0</v>
      </c>
    </row>
    <row r="25" hidden="1" spans="1:16380">
      <c r="A25" s="32">
        <v>19</v>
      </c>
      <c r="B25" s="40" t="s">
        <v>168</v>
      </c>
      <c r="C25" s="43">
        <v>8010</v>
      </c>
      <c r="D25" s="43">
        <v>8301</v>
      </c>
      <c r="E25" s="43">
        <v>9963</v>
      </c>
      <c r="F25" s="36">
        <f t="shared" ref="F25:F33" si="22">$F$7</f>
        <v>0.6</v>
      </c>
      <c r="G25" s="36">
        <v>0.7</v>
      </c>
      <c r="H25" s="36">
        <v>0.9</v>
      </c>
      <c r="I25" s="32">
        <f t="shared" ref="I25:I33" si="23">$I$7</f>
        <v>658</v>
      </c>
      <c r="J25" s="32">
        <f t="shared" ref="J25:J33" si="24">$J$7</f>
        <v>50</v>
      </c>
      <c r="K25" s="32">
        <f t="shared" ref="K25:K33" si="25">$K$7</f>
        <v>708</v>
      </c>
      <c r="L25" s="65">
        <f t="shared" ref="L25:L33" si="26">C25*F25*K25/10000</f>
        <v>340.2648</v>
      </c>
      <c r="M25" s="65">
        <f t="shared" ref="M25:M33" si="27">D25*G25*K25/10000</f>
        <v>411.39756</v>
      </c>
      <c r="N25" s="65">
        <f t="shared" ref="N25:N33" si="28">E25*H25*K25/10000</f>
        <v>634.84236</v>
      </c>
      <c r="O25" s="66">
        <v>0</v>
      </c>
      <c r="P25" s="60">
        <f t="shared" ref="P25:P33" si="29">L25*O25</f>
        <v>0</v>
      </c>
      <c r="Q25" s="60">
        <f t="shared" ref="Q25:Q33" si="30">M25*O25</f>
        <v>0</v>
      </c>
      <c r="R25" s="60">
        <f t="shared" ref="R25:R33" si="31">N25*O25</f>
        <v>0</v>
      </c>
      <c r="S25" s="63">
        <v>0</v>
      </c>
      <c r="T25" s="65">
        <f t="shared" si="19"/>
        <v>0</v>
      </c>
      <c r="U25" s="65">
        <f t="shared" si="20"/>
        <v>0</v>
      </c>
      <c r="V25" s="65">
        <f t="shared" si="21"/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</row>
    <row r="26" hidden="1" spans="1:16380">
      <c r="A26" s="32">
        <v>20</v>
      </c>
      <c r="B26" s="40" t="s">
        <v>169</v>
      </c>
      <c r="C26" s="43">
        <v>6106</v>
      </c>
      <c r="D26" s="43">
        <v>6371</v>
      </c>
      <c r="E26" s="43">
        <v>7259</v>
      </c>
      <c r="F26" s="36">
        <f t="shared" si="22"/>
        <v>0.6</v>
      </c>
      <c r="G26" s="36">
        <v>0.7</v>
      </c>
      <c r="H26" s="36">
        <v>0.9</v>
      </c>
      <c r="I26" s="32">
        <f t="shared" si="23"/>
        <v>658</v>
      </c>
      <c r="J26" s="32">
        <f t="shared" si="24"/>
        <v>50</v>
      </c>
      <c r="K26" s="32">
        <f t="shared" si="25"/>
        <v>708</v>
      </c>
      <c r="L26" s="65">
        <f t="shared" si="26"/>
        <v>259.38288</v>
      </c>
      <c r="M26" s="65">
        <f t="shared" si="27"/>
        <v>315.74676</v>
      </c>
      <c r="N26" s="65">
        <f t="shared" si="28"/>
        <v>462.54348</v>
      </c>
      <c r="O26" s="66">
        <v>0</v>
      </c>
      <c r="P26" s="60">
        <f t="shared" si="29"/>
        <v>0</v>
      </c>
      <c r="Q26" s="60">
        <f t="shared" si="30"/>
        <v>0</v>
      </c>
      <c r="R26" s="60">
        <f t="shared" si="31"/>
        <v>0</v>
      </c>
      <c r="S26" s="63">
        <v>0</v>
      </c>
      <c r="T26" s="65">
        <f t="shared" si="19"/>
        <v>0</v>
      </c>
      <c r="U26" s="65">
        <f t="shared" si="20"/>
        <v>0</v>
      </c>
      <c r="V26" s="65">
        <f t="shared" si="21"/>
        <v>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</row>
    <row r="27" hidden="1" spans="1:16380">
      <c r="A27" s="32">
        <v>21</v>
      </c>
      <c r="B27" s="40" t="s">
        <v>170</v>
      </c>
      <c r="C27" s="43">
        <v>7410</v>
      </c>
      <c r="D27" s="43">
        <v>8005</v>
      </c>
      <c r="E27" s="43">
        <v>9644</v>
      </c>
      <c r="F27" s="36">
        <f t="shared" si="22"/>
        <v>0.6</v>
      </c>
      <c r="G27" s="36">
        <v>0.7</v>
      </c>
      <c r="H27" s="36">
        <v>0.9</v>
      </c>
      <c r="I27" s="32">
        <f t="shared" si="23"/>
        <v>658</v>
      </c>
      <c r="J27" s="32">
        <f t="shared" si="24"/>
        <v>50</v>
      </c>
      <c r="K27" s="32">
        <f t="shared" si="25"/>
        <v>708</v>
      </c>
      <c r="L27" s="65">
        <f t="shared" si="26"/>
        <v>314.7768</v>
      </c>
      <c r="M27" s="65">
        <f t="shared" si="27"/>
        <v>396.7278</v>
      </c>
      <c r="N27" s="65">
        <f t="shared" si="28"/>
        <v>614.51568</v>
      </c>
      <c r="O27" s="66">
        <v>0</v>
      </c>
      <c r="P27" s="60">
        <f t="shared" si="29"/>
        <v>0</v>
      </c>
      <c r="Q27" s="60">
        <f t="shared" si="30"/>
        <v>0</v>
      </c>
      <c r="R27" s="60">
        <f t="shared" si="31"/>
        <v>0</v>
      </c>
      <c r="S27" s="63">
        <v>0</v>
      </c>
      <c r="T27" s="65">
        <f t="shared" si="19"/>
        <v>0</v>
      </c>
      <c r="U27" s="65">
        <f t="shared" si="20"/>
        <v>0</v>
      </c>
      <c r="V27" s="65">
        <f t="shared" si="21"/>
        <v>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</row>
    <row r="28" hidden="1" spans="1:16380">
      <c r="A28" s="32">
        <v>22</v>
      </c>
      <c r="B28" s="40" t="s">
        <v>171</v>
      </c>
      <c r="C28" s="43">
        <v>977</v>
      </c>
      <c r="D28" s="43">
        <v>1080</v>
      </c>
      <c r="E28" s="43">
        <v>1143</v>
      </c>
      <c r="F28" s="36">
        <f t="shared" si="22"/>
        <v>0.6</v>
      </c>
      <c r="G28" s="36">
        <v>0.7</v>
      </c>
      <c r="H28" s="36">
        <v>0.9</v>
      </c>
      <c r="I28" s="32">
        <f t="shared" si="23"/>
        <v>658</v>
      </c>
      <c r="J28" s="32">
        <f t="shared" si="24"/>
        <v>50</v>
      </c>
      <c r="K28" s="32">
        <f t="shared" si="25"/>
        <v>708</v>
      </c>
      <c r="L28" s="65">
        <f t="shared" si="26"/>
        <v>41.50296</v>
      </c>
      <c r="M28" s="65">
        <f t="shared" si="27"/>
        <v>53.5248</v>
      </c>
      <c r="N28" s="65">
        <f t="shared" si="28"/>
        <v>72.83196</v>
      </c>
      <c r="O28" s="66">
        <v>0</v>
      </c>
      <c r="P28" s="60">
        <f t="shared" si="29"/>
        <v>0</v>
      </c>
      <c r="Q28" s="60">
        <f t="shared" si="30"/>
        <v>0</v>
      </c>
      <c r="R28" s="60">
        <f t="shared" si="31"/>
        <v>0</v>
      </c>
      <c r="S28" s="63">
        <v>0</v>
      </c>
      <c r="T28" s="65">
        <f t="shared" si="19"/>
        <v>0</v>
      </c>
      <c r="U28" s="65">
        <f t="shared" si="20"/>
        <v>0</v>
      </c>
      <c r="V28" s="65">
        <f t="shared" si="21"/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</row>
    <row r="29" hidden="1" spans="1:16380">
      <c r="A29" s="32">
        <v>23</v>
      </c>
      <c r="B29" s="40" t="s">
        <v>172</v>
      </c>
      <c r="C29" s="43">
        <v>17766</v>
      </c>
      <c r="D29" s="43">
        <v>19012</v>
      </c>
      <c r="E29" s="43">
        <v>21241</v>
      </c>
      <c r="F29" s="36">
        <f t="shared" si="22"/>
        <v>0.6</v>
      </c>
      <c r="G29" s="36">
        <v>0.7</v>
      </c>
      <c r="H29" s="36">
        <v>0.9</v>
      </c>
      <c r="I29" s="32">
        <f t="shared" si="23"/>
        <v>658</v>
      </c>
      <c r="J29" s="32">
        <f t="shared" si="24"/>
        <v>50</v>
      </c>
      <c r="K29" s="32">
        <f t="shared" si="25"/>
        <v>708</v>
      </c>
      <c r="L29" s="65">
        <f t="shared" si="26"/>
        <v>754.69968</v>
      </c>
      <c r="M29" s="65">
        <f t="shared" si="27"/>
        <v>942.23472</v>
      </c>
      <c r="N29" s="65">
        <f t="shared" si="28"/>
        <v>1353.47652</v>
      </c>
      <c r="O29" s="66">
        <v>0</v>
      </c>
      <c r="P29" s="60">
        <f t="shared" si="29"/>
        <v>0</v>
      </c>
      <c r="Q29" s="60">
        <f t="shared" si="30"/>
        <v>0</v>
      </c>
      <c r="R29" s="60">
        <f t="shared" si="31"/>
        <v>0</v>
      </c>
      <c r="S29" s="63">
        <v>0</v>
      </c>
      <c r="T29" s="65">
        <f t="shared" si="19"/>
        <v>0</v>
      </c>
      <c r="U29" s="65">
        <f t="shared" si="20"/>
        <v>0</v>
      </c>
      <c r="V29" s="65">
        <f t="shared" si="21"/>
        <v>0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</row>
    <row r="30" hidden="1" spans="1:16380">
      <c r="A30" s="32">
        <v>24</v>
      </c>
      <c r="B30" s="40" t="s">
        <v>173</v>
      </c>
      <c r="C30" s="43">
        <v>18126</v>
      </c>
      <c r="D30" s="43">
        <v>19716</v>
      </c>
      <c r="E30" s="43">
        <v>23051</v>
      </c>
      <c r="F30" s="36">
        <f t="shared" si="22"/>
        <v>0.6</v>
      </c>
      <c r="G30" s="36">
        <v>0.7</v>
      </c>
      <c r="H30" s="36">
        <v>0.9</v>
      </c>
      <c r="I30" s="32">
        <f t="shared" si="23"/>
        <v>658</v>
      </c>
      <c r="J30" s="32">
        <f t="shared" si="24"/>
        <v>50</v>
      </c>
      <c r="K30" s="32">
        <f t="shared" si="25"/>
        <v>708</v>
      </c>
      <c r="L30" s="65">
        <f t="shared" si="26"/>
        <v>769.99248</v>
      </c>
      <c r="M30" s="65">
        <f t="shared" si="27"/>
        <v>977.12496</v>
      </c>
      <c r="N30" s="65">
        <f t="shared" si="28"/>
        <v>1468.80972</v>
      </c>
      <c r="O30" s="66">
        <v>0</v>
      </c>
      <c r="P30" s="60">
        <f t="shared" si="29"/>
        <v>0</v>
      </c>
      <c r="Q30" s="60">
        <f t="shared" si="30"/>
        <v>0</v>
      </c>
      <c r="R30" s="60">
        <f t="shared" si="31"/>
        <v>0</v>
      </c>
      <c r="S30" s="63">
        <v>0</v>
      </c>
      <c r="T30" s="65">
        <f t="shared" si="19"/>
        <v>0</v>
      </c>
      <c r="U30" s="65">
        <f t="shared" si="20"/>
        <v>0</v>
      </c>
      <c r="V30" s="65">
        <f t="shared" si="21"/>
        <v>0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hidden="1" spans="1:16380">
      <c r="A31" s="32">
        <v>25</v>
      </c>
      <c r="B31" s="40" t="s">
        <v>174</v>
      </c>
      <c r="C31" s="43">
        <v>3756</v>
      </c>
      <c r="D31" s="43">
        <v>4191</v>
      </c>
      <c r="E31" s="43">
        <v>4814</v>
      </c>
      <c r="F31" s="36">
        <f t="shared" si="22"/>
        <v>0.6</v>
      </c>
      <c r="G31" s="36">
        <v>0.7</v>
      </c>
      <c r="H31" s="36">
        <v>0.9</v>
      </c>
      <c r="I31" s="32">
        <f t="shared" si="23"/>
        <v>658</v>
      </c>
      <c r="J31" s="32">
        <f t="shared" si="24"/>
        <v>50</v>
      </c>
      <c r="K31" s="32">
        <f t="shared" si="25"/>
        <v>708</v>
      </c>
      <c r="L31" s="65">
        <f t="shared" si="26"/>
        <v>159.55488</v>
      </c>
      <c r="M31" s="65">
        <f t="shared" si="27"/>
        <v>207.70596</v>
      </c>
      <c r="N31" s="65">
        <f t="shared" si="28"/>
        <v>306.74808</v>
      </c>
      <c r="O31" s="66">
        <v>0</v>
      </c>
      <c r="P31" s="60">
        <f t="shared" si="29"/>
        <v>0</v>
      </c>
      <c r="Q31" s="60">
        <f t="shared" si="30"/>
        <v>0</v>
      </c>
      <c r="R31" s="60">
        <f t="shared" si="31"/>
        <v>0</v>
      </c>
      <c r="S31" s="63">
        <v>0</v>
      </c>
      <c r="T31" s="65">
        <f t="shared" si="19"/>
        <v>0</v>
      </c>
      <c r="U31" s="65">
        <f t="shared" si="20"/>
        <v>0</v>
      </c>
      <c r="V31" s="65">
        <f t="shared" si="21"/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  <row r="32" hidden="1" spans="1:16380">
      <c r="A32" s="32">
        <v>26</v>
      </c>
      <c r="B32" s="40" t="s">
        <v>175</v>
      </c>
      <c r="C32" s="43">
        <v>2811</v>
      </c>
      <c r="D32" s="43">
        <v>3019</v>
      </c>
      <c r="E32" s="43">
        <v>3567</v>
      </c>
      <c r="F32" s="36">
        <f t="shared" si="22"/>
        <v>0.6</v>
      </c>
      <c r="G32" s="36">
        <v>0.7</v>
      </c>
      <c r="H32" s="36">
        <v>0.9</v>
      </c>
      <c r="I32" s="32">
        <f t="shared" si="23"/>
        <v>658</v>
      </c>
      <c r="J32" s="32">
        <f t="shared" si="24"/>
        <v>50</v>
      </c>
      <c r="K32" s="32">
        <f t="shared" si="25"/>
        <v>708</v>
      </c>
      <c r="L32" s="65">
        <f t="shared" si="26"/>
        <v>119.41128</v>
      </c>
      <c r="M32" s="65">
        <f t="shared" si="27"/>
        <v>149.62164</v>
      </c>
      <c r="N32" s="65">
        <f t="shared" si="28"/>
        <v>227.28924</v>
      </c>
      <c r="O32" s="66">
        <v>0</v>
      </c>
      <c r="P32" s="60">
        <f t="shared" si="29"/>
        <v>0</v>
      </c>
      <c r="Q32" s="60">
        <f t="shared" si="30"/>
        <v>0</v>
      </c>
      <c r="R32" s="60">
        <f t="shared" si="31"/>
        <v>0</v>
      </c>
      <c r="S32" s="63">
        <v>0</v>
      </c>
      <c r="T32" s="65">
        <f t="shared" si="19"/>
        <v>0</v>
      </c>
      <c r="U32" s="65">
        <f t="shared" si="20"/>
        <v>0</v>
      </c>
      <c r="V32" s="65">
        <f t="shared" si="21"/>
        <v>0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</row>
    <row r="33" hidden="1" spans="1:16380">
      <c r="A33" s="32">
        <v>27</v>
      </c>
      <c r="B33" s="40" t="s">
        <v>176</v>
      </c>
      <c r="C33" s="43">
        <v>8836</v>
      </c>
      <c r="D33" s="43">
        <v>9984</v>
      </c>
      <c r="E33" s="43">
        <v>11362</v>
      </c>
      <c r="F33" s="36">
        <f t="shared" si="22"/>
        <v>0.6</v>
      </c>
      <c r="G33" s="36">
        <v>0.7</v>
      </c>
      <c r="H33" s="36">
        <v>0.9</v>
      </c>
      <c r="I33" s="32">
        <f t="shared" si="23"/>
        <v>658</v>
      </c>
      <c r="J33" s="32">
        <f t="shared" si="24"/>
        <v>50</v>
      </c>
      <c r="K33" s="32">
        <f t="shared" si="25"/>
        <v>708</v>
      </c>
      <c r="L33" s="65">
        <f t="shared" si="26"/>
        <v>375.35328</v>
      </c>
      <c r="M33" s="65">
        <f t="shared" si="27"/>
        <v>494.80704</v>
      </c>
      <c r="N33" s="65">
        <f t="shared" si="28"/>
        <v>723.98664</v>
      </c>
      <c r="O33" s="66">
        <v>0</v>
      </c>
      <c r="P33" s="60">
        <f t="shared" si="29"/>
        <v>0</v>
      </c>
      <c r="Q33" s="60">
        <f t="shared" si="30"/>
        <v>0</v>
      </c>
      <c r="R33" s="60">
        <f t="shared" si="31"/>
        <v>0</v>
      </c>
      <c r="S33" s="63">
        <v>0</v>
      </c>
      <c r="T33" s="65">
        <f t="shared" si="19"/>
        <v>0</v>
      </c>
      <c r="U33" s="65">
        <f t="shared" si="20"/>
        <v>0</v>
      </c>
      <c r="V33" s="65">
        <f t="shared" si="21"/>
        <v>0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4" customFormat="1" hidden="1" spans="1:22">
      <c r="A34" s="32">
        <v>28</v>
      </c>
      <c r="B34" s="37" t="s">
        <v>177</v>
      </c>
      <c r="C34" s="38">
        <f>SUM(C35:C38)</f>
        <v>13018</v>
      </c>
      <c r="D34" s="38">
        <f>SUM(D35:D38)</f>
        <v>14018</v>
      </c>
      <c r="E34" s="38">
        <f>SUM(E35:E38)</f>
        <v>15224</v>
      </c>
      <c r="F34" s="39"/>
      <c r="G34" s="39"/>
      <c r="H34" s="39"/>
      <c r="I34" s="61"/>
      <c r="J34" s="61"/>
      <c r="K34" s="61"/>
      <c r="L34" s="38">
        <f>SUM(L35:L38)</f>
        <v>553.00464</v>
      </c>
      <c r="M34" s="38">
        <f>SUM(M35:M38)</f>
        <v>694.73208</v>
      </c>
      <c r="N34" s="38">
        <f>SUM(N35:N38)</f>
        <v>970.07328</v>
      </c>
      <c r="O34" s="62"/>
      <c r="P34" s="38">
        <f t="shared" ref="P34:V34" si="32">SUM(P35:P38)</f>
        <v>0</v>
      </c>
      <c r="Q34" s="38">
        <f t="shared" si="32"/>
        <v>0</v>
      </c>
      <c r="R34" s="38">
        <f t="shared" si="32"/>
        <v>0</v>
      </c>
      <c r="S34" s="38">
        <f t="shared" si="32"/>
        <v>0</v>
      </c>
      <c r="T34" s="38">
        <f t="shared" si="32"/>
        <v>0</v>
      </c>
      <c r="U34" s="38">
        <f t="shared" si="32"/>
        <v>0</v>
      </c>
      <c r="V34" s="38">
        <f t="shared" si="32"/>
        <v>0</v>
      </c>
    </row>
    <row r="35" s="5" customFormat="1" hidden="1" spans="1:22">
      <c r="A35" s="32">
        <v>29</v>
      </c>
      <c r="B35" s="40" t="s">
        <v>9</v>
      </c>
      <c r="C35" s="41"/>
      <c r="D35" s="41"/>
      <c r="E35" s="41"/>
      <c r="F35" s="42"/>
      <c r="G35" s="42"/>
      <c r="H35" s="42"/>
      <c r="I35" s="63"/>
      <c r="J35" s="63"/>
      <c r="K35" s="63"/>
      <c r="L35" s="41"/>
      <c r="M35" s="41"/>
      <c r="N35" s="41"/>
      <c r="O35" s="64"/>
      <c r="P35" s="41"/>
      <c r="Q35" s="41"/>
      <c r="R35" s="41"/>
      <c r="S35" s="63">
        <v>0</v>
      </c>
      <c r="T35" s="65">
        <f t="shared" ref="T35:T38" si="33">P35+S35</f>
        <v>0</v>
      </c>
      <c r="U35" s="65">
        <f t="shared" ref="U35:U38" si="34">Q35+S35</f>
        <v>0</v>
      </c>
      <c r="V35" s="65">
        <f t="shared" ref="V35:V38" si="35">R35+S35</f>
        <v>0</v>
      </c>
    </row>
    <row r="36" hidden="1" spans="1:16380">
      <c r="A36" s="32">
        <v>30</v>
      </c>
      <c r="B36" s="40" t="s">
        <v>178</v>
      </c>
      <c r="C36" s="43">
        <v>7701</v>
      </c>
      <c r="D36" s="43">
        <v>8465</v>
      </c>
      <c r="E36" s="43">
        <v>9081</v>
      </c>
      <c r="F36" s="36">
        <f t="shared" ref="F36:F38" si="36">$F$7</f>
        <v>0.6</v>
      </c>
      <c r="G36" s="36">
        <v>0.7</v>
      </c>
      <c r="H36" s="36">
        <v>0.9</v>
      </c>
      <c r="I36" s="32">
        <f>$I$7</f>
        <v>658</v>
      </c>
      <c r="J36" s="32">
        <f>$J$7</f>
        <v>50</v>
      </c>
      <c r="K36" s="32">
        <f>$K$7</f>
        <v>708</v>
      </c>
      <c r="L36" s="65">
        <f t="shared" ref="L36:L38" si="37">C36*F36*K36/10000</f>
        <v>327.13848</v>
      </c>
      <c r="M36" s="65">
        <f t="shared" ref="M36:M38" si="38">D36*G36*K36/10000</f>
        <v>419.5254</v>
      </c>
      <c r="N36" s="65">
        <f t="shared" ref="N36:N38" si="39">E36*H36*K36/10000</f>
        <v>578.64132</v>
      </c>
      <c r="O36" s="66">
        <v>0</v>
      </c>
      <c r="P36" s="60">
        <f t="shared" ref="P36:P38" si="40">L36*O36</f>
        <v>0</v>
      </c>
      <c r="Q36" s="60">
        <f t="shared" ref="Q36:Q38" si="41">M36*O36</f>
        <v>0</v>
      </c>
      <c r="R36" s="60">
        <f t="shared" ref="R36:R38" si="42">N36*O36</f>
        <v>0</v>
      </c>
      <c r="S36" s="63">
        <v>0</v>
      </c>
      <c r="T36" s="65">
        <f t="shared" si="33"/>
        <v>0</v>
      </c>
      <c r="U36" s="65">
        <f t="shared" si="34"/>
        <v>0</v>
      </c>
      <c r="V36" s="65">
        <f t="shared" si="35"/>
        <v>0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hidden="1" spans="1:16380">
      <c r="A37" s="32">
        <v>31</v>
      </c>
      <c r="B37" s="40" t="s">
        <v>179</v>
      </c>
      <c r="C37" s="43">
        <v>2005</v>
      </c>
      <c r="D37" s="43">
        <v>2047</v>
      </c>
      <c r="E37" s="43">
        <v>2499</v>
      </c>
      <c r="F37" s="36">
        <f t="shared" si="36"/>
        <v>0.6</v>
      </c>
      <c r="G37" s="36">
        <v>0.7</v>
      </c>
      <c r="H37" s="36">
        <v>0.9</v>
      </c>
      <c r="I37" s="32">
        <f>$I$7</f>
        <v>658</v>
      </c>
      <c r="J37" s="32">
        <f>$J$7</f>
        <v>50</v>
      </c>
      <c r="K37" s="32">
        <f>$K$7</f>
        <v>708</v>
      </c>
      <c r="L37" s="65">
        <f t="shared" si="37"/>
        <v>85.1724</v>
      </c>
      <c r="M37" s="65">
        <f t="shared" si="38"/>
        <v>101.44932</v>
      </c>
      <c r="N37" s="65">
        <f t="shared" si="39"/>
        <v>159.23628</v>
      </c>
      <c r="O37" s="66">
        <v>0</v>
      </c>
      <c r="P37" s="60">
        <f t="shared" si="40"/>
        <v>0</v>
      </c>
      <c r="Q37" s="60">
        <f t="shared" si="41"/>
        <v>0</v>
      </c>
      <c r="R37" s="60">
        <f t="shared" si="42"/>
        <v>0</v>
      </c>
      <c r="S37" s="63">
        <v>0</v>
      </c>
      <c r="T37" s="65">
        <f t="shared" si="33"/>
        <v>0</v>
      </c>
      <c r="U37" s="65">
        <f t="shared" si="34"/>
        <v>0</v>
      </c>
      <c r="V37" s="65">
        <f t="shared" si="35"/>
        <v>0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hidden="1" spans="1:16380">
      <c r="A38" s="32">
        <v>32</v>
      </c>
      <c r="B38" s="40" t="s">
        <v>180</v>
      </c>
      <c r="C38" s="43">
        <v>3312</v>
      </c>
      <c r="D38" s="43">
        <v>3506</v>
      </c>
      <c r="E38" s="43">
        <v>3644</v>
      </c>
      <c r="F38" s="36">
        <f t="shared" si="36"/>
        <v>0.6</v>
      </c>
      <c r="G38" s="36">
        <v>0.7</v>
      </c>
      <c r="H38" s="36">
        <v>0.9</v>
      </c>
      <c r="I38" s="32">
        <f>$I$7</f>
        <v>658</v>
      </c>
      <c r="J38" s="32">
        <f>$J$7</f>
        <v>50</v>
      </c>
      <c r="K38" s="32">
        <f>$K$7</f>
        <v>708</v>
      </c>
      <c r="L38" s="65">
        <f t="shared" si="37"/>
        <v>140.69376</v>
      </c>
      <c r="M38" s="65">
        <f t="shared" si="38"/>
        <v>173.75736</v>
      </c>
      <c r="N38" s="65">
        <f t="shared" si="39"/>
        <v>232.19568</v>
      </c>
      <c r="O38" s="66">
        <v>0</v>
      </c>
      <c r="P38" s="60">
        <f t="shared" si="40"/>
        <v>0</v>
      </c>
      <c r="Q38" s="60">
        <f t="shared" si="41"/>
        <v>0</v>
      </c>
      <c r="R38" s="60">
        <f t="shared" si="42"/>
        <v>0</v>
      </c>
      <c r="S38" s="63">
        <v>0</v>
      </c>
      <c r="T38" s="65">
        <f t="shared" si="33"/>
        <v>0</v>
      </c>
      <c r="U38" s="65">
        <f t="shared" si="34"/>
        <v>0</v>
      </c>
      <c r="V38" s="65">
        <f t="shared" si="35"/>
        <v>0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  <row r="39" s="6" customFormat="1" ht="16" customHeight="1" spans="1:22">
      <c r="A39" s="32">
        <v>33</v>
      </c>
      <c r="B39" s="44" t="s">
        <v>8</v>
      </c>
      <c r="C39" s="45">
        <f t="shared" ref="C39:E39" si="43">SUM(C40:C47)</f>
        <v>45111</v>
      </c>
      <c r="D39" s="45">
        <f t="shared" si="43"/>
        <v>43634</v>
      </c>
      <c r="E39" s="45">
        <f t="shared" si="43"/>
        <v>48207</v>
      </c>
      <c r="F39" s="39"/>
      <c r="G39" s="39"/>
      <c r="H39" s="39"/>
      <c r="I39" s="61"/>
      <c r="J39" s="61"/>
      <c r="K39" s="61"/>
      <c r="L39" s="45">
        <f t="shared" ref="L39:N39" si="44">SUM(L40:L47)</f>
        <v>1916.31528</v>
      </c>
      <c r="M39" s="45">
        <f t="shared" si="44"/>
        <v>2162.50104</v>
      </c>
      <c r="N39" s="45">
        <f t="shared" si="44"/>
        <v>3071.75004</v>
      </c>
      <c r="O39" s="67"/>
      <c r="P39" s="45">
        <f t="shared" ref="P39:S39" si="45">SUM(P40:P47)</f>
        <v>1794.438036</v>
      </c>
      <c r="Q39" s="45">
        <f t="shared" si="45"/>
        <v>2025.388344</v>
      </c>
      <c r="R39" s="45">
        <f t="shared" si="45"/>
        <v>2872.714248</v>
      </c>
      <c r="S39" s="45">
        <f t="shared" si="45"/>
        <v>38</v>
      </c>
      <c r="T39" s="45">
        <f t="shared" ref="T39" si="46">SUM(T40:T47)</f>
        <v>1832.438036</v>
      </c>
      <c r="U39" s="45">
        <f t="shared" ref="U39" si="47">SUM(U40:U47)</f>
        <v>2063.388344</v>
      </c>
      <c r="V39" s="45">
        <f t="shared" ref="V39" si="48">SUM(V40:V47)</f>
        <v>2910.714248</v>
      </c>
    </row>
    <row r="40" s="5" customFormat="1" spans="1:23">
      <c r="A40" s="32">
        <v>34</v>
      </c>
      <c r="B40" s="40" t="s">
        <v>9</v>
      </c>
      <c r="C40" s="41"/>
      <c r="D40" s="41"/>
      <c r="E40" s="41"/>
      <c r="F40" s="42"/>
      <c r="G40" s="42"/>
      <c r="H40" s="42"/>
      <c r="I40" s="63"/>
      <c r="J40" s="63"/>
      <c r="K40" s="63"/>
      <c r="L40" s="41"/>
      <c r="M40" s="41"/>
      <c r="N40" s="41"/>
      <c r="O40" s="64"/>
      <c r="P40" s="41"/>
      <c r="Q40" s="41"/>
      <c r="R40" s="41"/>
      <c r="S40" s="63">
        <v>3</v>
      </c>
      <c r="T40" s="65">
        <f t="shared" ref="T40:T47" si="49">P40+S40</f>
        <v>3</v>
      </c>
      <c r="U40" s="65">
        <f t="shared" ref="U40:U47" si="50">Q40+S40</f>
        <v>3</v>
      </c>
      <c r="V40" s="65">
        <f t="shared" ref="V40:V47" si="51">R40+S40</f>
        <v>3</v>
      </c>
      <c r="W40" s="6"/>
    </row>
    <row r="41" s="1" customFormat="1" ht="16" customHeight="1" spans="1:23">
      <c r="A41" s="32">
        <v>35</v>
      </c>
      <c r="B41" s="46" t="s">
        <v>10</v>
      </c>
      <c r="C41" s="43">
        <v>5962</v>
      </c>
      <c r="D41" s="43">
        <v>5737</v>
      </c>
      <c r="E41" s="43">
        <v>6580</v>
      </c>
      <c r="F41" s="36">
        <f t="shared" ref="F41:F47" si="52">$F$7</f>
        <v>0.6</v>
      </c>
      <c r="G41" s="36">
        <v>0.7</v>
      </c>
      <c r="H41" s="36">
        <v>0.9</v>
      </c>
      <c r="I41" s="32">
        <f t="shared" ref="I41:I47" si="53">$I$7</f>
        <v>658</v>
      </c>
      <c r="J41" s="32">
        <f t="shared" ref="J41:J47" si="54">$J$7</f>
        <v>50</v>
      </c>
      <c r="K41" s="32">
        <f t="shared" ref="K41:K47" si="55">$K$7</f>
        <v>708</v>
      </c>
      <c r="L41" s="65">
        <f t="shared" ref="L41:L47" si="56">C41*F41*K41/10000</f>
        <v>253.26576</v>
      </c>
      <c r="M41" s="65">
        <f t="shared" ref="M41:M47" si="57">D41*G41*K41/10000</f>
        <v>284.32572</v>
      </c>
      <c r="N41" s="65">
        <f t="shared" ref="N41:N47" si="58">E41*H41*K41/10000</f>
        <v>419.2776</v>
      </c>
      <c r="O41" s="68">
        <v>0.85</v>
      </c>
      <c r="P41" s="60">
        <f t="shared" ref="P41:P47" si="59">L41*O41</f>
        <v>215.275896</v>
      </c>
      <c r="Q41" s="60">
        <f t="shared" ref="Q41:Q47" si="60">M41*O41</f>
        <v>241.676862</v>
      </c>
      <c r="R41" s="60">
        <f t="shared" ref="R41:R47" si="61">N41*O41</f>
        <v>356.38596</v>
      </c>
      <c r="S41" s="72">
        <v>5</v>
      </c>
      <c r="T41" s="65">
        <f t="shared" si="49"/>
        <v>220.275896</v>
      </c>
      <c r="U41" s="65">
        <f t="shared" si="50"/>
        <v>246.676862</v>
      </c>
      <c r="V41" s="65">
        <f t="shared" si="51"/>
        <v>361.38596</v>
      </c>
      <c r="W41" s="6"/>
    </row>
    <row r="42" s="1" customFormat="1" ht="16" customHeight="1" spans="1:23">
      <c r="A42" s="32">
        <v>36</v>
      </c>
      <c r="B42" s="46" t="s">
        <v>11</v>
      </c>
      <c r="C42" s="43">
        <v>4981</v>
      </c>
      <c r="D42" s="43">
        <v>4965</v>
      </c>
      <c r="E42" s="43">
        <v>5516</v>
      </c>
      <c r="F42" s="36">
        <f t="shared" si="52"/>
        <v>0.6</v>
      </c>
      <c r="G42" s="36">
        <v>0.7</v>
      </c>
      <c r="H42" s="36">
        <v>0.9</v>
      </c>
      <c r="I42" s="32">
        <f t="shared" si="53"/>
        <v>658</v>
      </c>
      <c r="J42" s="32">
        <f t="shared" si="54"/>
        <v>50</v>
      </c>
      <c r="K42" s="32">
        <f t="shared" si="55"/>
        <v>708</v>
      </c>
      <c r="L42" s="65">
        <f t="shared" si="56"/>
        <v>211.59288</v>
      </c>
      <c r="M42" s="65">
        <f t="shared" si="57"/>
        <v>246.0654</v>
      </c>
      <c r="N42" s="65">
        <f t="shared" si="58"/>
        <v>351.47952</v>
      </c>
      <c r="O42" s="68">
        <v>0.85</v>
      </c>
      <c r="P42" s="60">
        <f t="shared" si="59"/>
        <v>179.853948</v>
      </c>
      <c r="Q42" s="60">
        <f t="shared" si="60"/>
        <v>209.15559</v>
      </c>
      <c r="R42" s="60">
        <f t="shared" si="61"/>
        <v>298.757592</v>
      </c>
      <c r="S42" s="72">
        <v>5</v>
      </c>
      <c r="T42" s="65">
        <f t="shared" si="49"/>
        <v>184.853948</v>
      </c>
      <c r="U42" s="65">
        <f t="shared" si="50"/>
        <v>214.15559</v>
      </c>
      <c r="V42" s="65">
        <f t="shared" si="51"/>
        <v>303.757592</v>
      </c>
      <c r="W42" s="6"/>
    </row>
    <row r="43" s="1" customFormat="1" ht="16" customHeight="1" spans="1:23">
      <c r="A43" s="32">
        <v>37</v>
      </c>
      <c r="B43" s="46" t="s">
        <v>12</v>
      </c>
      <c r="C43" s="43">
        <v>5929</v>
      </c>
      <c r="D43" s="43">
        <v>5538</v>
      </c>
      <c r="E43" s="43">
        <v>6374</v>
      </c>
      <c r="F43" s="36">
        <f t="shared" si="52"/>
        <v>0.6</v>
      </c>
      <c r="G43" s="36">
        <v>0.7</v>
      </c>
      <c r="H43" s="36">
        <v>0.9</v>
      </c>
      <c r="I43" s="32">
        <f t="shared" si="53"/>
        <v>658</v>
      </c>
      <c r="J43" s="32">
        <f t="shared" si="54"/>
        <v>50</v>
      </c>
      <c r="K43" s="32">
        <f t="shared" si="55"/>
        <v>708</v>
      </c>
      <c r="L43" s="65">
        <f t="shared" si="56"/>
        <v>251.86392</v>
      </c>
      <c r="M43" s="65">
        <f t="shared" si="57"/>
        <v>274.46328</v>
      </c>
      <c r="N43" s="65">
        <f t="shared" si="58"/>
        <v>406.15128</v>
      </c>
      <c r="O43" s="68">
        <v>0.85</v>
      </c>
      <c r="P43" s="60">
        <f t="shared" si="59"/>
        <v>214.084332</v>
      </c>
      <c r="Q43" s="60">
        <f t="shared" si="60"/>
        <v>233.293788</v>
      </c>
      <c r="R43" s="60">
        <f t="shared" si="61"/>
        <v>345.228588</v>
      </c>
      <c r="S43" s="72">
        <v>5</v>
      </c>
      <c r="T43" s="65">
        <f t="shared" si="49"/>
        <v>219.084332</v>
      </c>
      <c r="U43" s="65">
        <f t="shared" si="50"/>
        <v>238.293788</v>
      </c>
      <c r="V43" s="65">
        <f t="shared" si="51"/>
        <v>350.228588</v>
      </c>
      <c r="W43" s="6"/>
    </row>
    <row r="44" s="1" customFormat="1" ht="16" customHeight="1" spans="1:23">
      <c r="A44" s="32">
        <v>38</v>
      </c>
      <c r="B44" s="46" t="s">
        <v>13</v>
      </c>
      <c r="C44" s="43">
        <v>1936</v>
      </c>
      <c r="D44" s="43">
        <v>1901</v>
      </c>
      <c r="E44" s="43">
        <v>1974</v>
      </c>
      <c r="F44" s="36">
        <f t="shared" si="52"/>
        <v>0.6</v>
      </c>
      <c r="G44" s="36">
        <v>0.7</v>
      </c>
      <c r="H44" s="36">
        <v>0.9</v>
      </c>
      <c r="I44" s="32">
        <f t="shared" si="53"/>
        <v>658</v>
      </c>
      <c r="J44" s="32">
        <f t="shared" si="54"/>
        <v>50</v>
      </c>
      <c r="K44" s="32">
        <f t="shared" si="55"/>
        <v>708</v>
      </c>
      <c r="L44" s="65">
        <f t="shared" si="56"/>
        <v>82.24128</v>
      </c>
      <c r="M44" s="65">
        <f t="shared" si="57"/>
        <v>94.21356</v>
      </c>
      <c r="N44" s="65">
        <f t="shared" si="58"/>
        <v>125.78328</v>
      </c>
      <c r="O44" s="68">
        <v>0.85</v>
      </c>
      <c r="P44" s="60">
        <f t="shared" si="59"/>
        <v>69.905088</v>
      </c>
      <c r="Q44" s="60">
        <f t="shared" si="60"/>
        <v>80.081526</v>
      </c>
      <c r="R44" s="60">
        <f t="shared" si="61"/>
        <v>106.915788</v>
      </c>
      <c r="S44" s="72">
        <v>5</v>
      </c>
      <c r="T44" s="65">
        <f t="shared" si="49"/>
        <v>74.905088</v>
      </c>
      <c r="U44" s="65">
        <f t="shared" si="50"/>
        <v>85.081526</v>
      </c>
      <c r="V44" s="65">
        <f t="shared" si="51"/>
        <v>111.915788</v>
      </c>
      <c r="W44" s="6"/>
    </row>
    <row r="45" s="1" customFormat="1" ht="16" customHeight="1" spans="1:23">
      <c r="A45" s="32">
        <v>39</v>
      </c>
      <c r="B45" s="46" t="s">
        <v>14</v>
      </c>
      <c r="C45" s="43">
        <v>14049</v>
      </c>
      <c r="D45" s="43">
        <v>13745</v>
      </c>
      <c r="E45" s="43">
        <v>14593</v>
      </c>
      <c r="F45" s="36">
        <f t="shared" si="52"/>
        <v>0.6</v>
      </c>
      <c r="G45" s="36">
        <v>0.7</v>
      </c>
      <c r="H45" s="36">
        <v>0.9</v>
      </c>
      <c r="I45" s="32">
        <f t="shared" si="53"/>
        <v>658</v>
      </c>
      <c r="J45" s="32">
        <f t="shared" si="54"/>
        <v>50</v>
      </c>
      <c r="K45" s="32">
        <f t="shared" si="55"/>
        <v>708</v>
      </c>
      <c r="L45" s="65">
        <f t="shared" si="56"/>
        <v>596.80152</v>
      </c>
      <c r="M45" s="65">
        <f t="shared" si="57"/>
        <v>681.2022</v>
      </c>
      <c r="N45" s="65">
        <f t="shared" si="58"/>
        <v>929.86596</v>
      </c>
      <c r="O45" s="68">
        <v>1</v>
      </c>
      <c r="P45" s="60">
        <f t="shared" si="59"/>
        <v>596.80152</v>
      </c>
      <c r="Q45" s="60">
        <f t="shared" si="60"/>
        <v>681.2022</v>
      </c>
      <c r="R45" s="60">
        <f t="shared" si="61"/>
        <v>929.86596</v>
      </c>
      <c r="S45" s="72">
        <v>5</v>
      </c>
      <c r="T45" s="65">
        <f t="shared" si="49"/>
        <v>601.80152</v>
      </c>
      <c r="U45" s="65">
        <f t="shared" si="50"/>
        <v>686.2022</v>
      </c>
      <c r="V45" s="65">
        <f t="shared" si="51"/>
        <v>934.86596</v>
      </c>
      <c r="W45" s="6"/>
    </row>
    <row r="46" s="1" customFormat="1" ht="16" customHeight="1" spans="1:23">
      <c r="A46" s="32">
        <v>40</v>
      </c>
      <c r="B46" s="46" t="s">
        <v>15</v>
      </c>
      <c r="C46" s="43">
        <v>11935</v>
      </c>
      <c r="D46" s="43">
        <v>11445</v>
      </c>
      <c r="E46" s="43">
        <v>12790</v>
      </c>
      <c r="F46" s="36">
        <f t="shared" si="52"/>
        <v>0.6</v>
      </c>
      <c r="G46" s="36">
        <v>0.7</v>
      </c>
      <c r="H46" s="36">
        <v>0.9</v>
      </c>
      <c r="I46" s="32">
        <f t="shared" si="53"/>
        <v>658</v>
      </c>
      <c r="J46" s="32">
        <f t="shared" si="54"/>
        <v>50</v>
      </c>
      <c r="K46" s="32">
        <f t="shared" si="55"/>
        <v>708</v>
      </c>
      <c r="L46" s="65">
        <f t="shared" si="56"/>
        <v>506.9988</v>
      </c>
      <c r="M46" s="65">
        <f t="shared" si="57"/>
        <v>567.2142</v>
      </c>
      <c r="N46" s="65">
        <f t="shared" si="58"/>
        <v>814.9788</v>
      </c>
      <c r="O46" s="68">
        <v>1</v>
      </c>
      <c r="P46" s="60">
        <f t="shared" si="59"/>
        <v>506.9988</v>
      </c>
      <c r="Q46" s="60">
        <f t="shared" si="60"/>
        <v>567.2142</v>
      </c>
      <c r="R46" s="60">
        <f t="shared" si="61"/>
        <v>814.9788</v>
      </c>
      <c r="S46" s="72">
        <v>5</v>
      </c>
      <c r="T46" s="65">
        <f t="shared" si="49"/>
        <v>511.9988</v>
      </c>
      <c r="U46" s="65">
        <f t="shared" si="50"/>
        <v>572.2142</v>
      </c>
      <c r="V46" s="65">
        <f t="shared" si="51"/>
        <v>819.9788</v>
      </c>
      <c r="W46" s="6"/>
    </row>
    <row r="47" s="1" customFormat="1" ht="16" hidden="1" customHeight="1" spans="1:23">
      <c r="A47" s="32">
        <v>41</v>
      </c>
      <c r="B47" s="46" t="s">
        <v>16</v>
      </c>
      <c r="C47" s="43">
        <v>319</v>
      </c>
      <c r="D47" s="43">
        <v>303</v>
      </c>
      <c r="E47" s="43">
        <v>380</v>
      </c>
      <c r="F47" s="36">
        <f t="shared" si="52"/>
        <v>0.6</v>
      </c>
      <c r="G47" s="36">
        <v>0.7</v>
      </c>
      <c r="H47" s="36">
        <v>0.9</v>
      </c>
      <c r="I47" s="32">
        <f t="shared" si="53"/>
        <v>658</v>
      </c>
      <c r="J47" s="32">
        <f t="shared" si="54"/>
        <v>50</v>
      </c>
      <c r="K47" s="32">
        <f t="shared" si="55"/>
        <v>708</v>
      </c>
      <c r="L47" s="65">
        <f t="shared" si="56"/>
        <v>13.55112</v>
      </c>
      <c r="M47" s="65">
        <f t="shared" si="57"/>
        <v>15.01668</v>
      </c>
      <c r="N47" s="65">
        <f t="shared" si="58"/>
        <v>24.2136</v>
      </c>
      <c r="O47" s="68">
        <v>0.85</v>
      </c>
      <c r="P47" s="60">
        <f t="shared" si="59"/>
        <v>11.518452</v>
      </c>
      <c r="Q47" s="60">
        <f t="shared" si="60"/>
        <v>12.764178</v>
      </c>
      <c r="R47" s="60">
        <f t="shared" si="61"/>
        <v>20.58156</v>
      </c>
      <c r="S47" s="72">
        <v>5</v>
      </c>
      <c r="T47" s="65">
        <f t="shared" si="49"/>
        <v>16.518452</v>
      </c>
      <c r="U47" s="65">
        <f t="shared" si="50"/>
        <v>17.764178</v>
      </c>
      <c r="V47" s="65">
        <f t="shared" si="51"/>
        <v>25.58156</v>
      </c>
      <c r="W47" s="6" t="str">
        <f>VLOOKUP(B47,[1]Sheet2!$C$8:$G$46,5,0)</f>
        <v>440523000-南澳县</v>
      </c>
    </row>
    <row r="48" s="4" customFormat="1" hidden="1" spans="1:22">
      <c r="A48" s="32">
        <v>42</v>
      </c>
      <c r="B48" s="37" t="s">
        <v>181</v>
      </c>
      <c r="C48" s="38">
        <f t="shared" ref="C48:E48" si="62">SUM(C49:C54)</f>
        <v>43939</v>
      </c>
      <c r="D48" s="38">
        <f t="shared" si="62"/>
        <v>47775</v>
      </c>
      <c r="E48" s="38">
        <f t="shared" si="62"/>
        <v>51401</v>
      </c>
      <c r="F48" s="39"/>
      <c r="G48" s="39"/>
      <c r="H48" s="39"/>
      <c r="I48" s="61"/>
      <c r="J48" s="61"/>
      <c r="K48" s="61"/>
      <c r="L48" s="38">
        <f t="shared" ref="L48:N48" si="63">SUM(L49:L54)</f>
        <v>1866.52872</v>
      </c>
      <c r="M48" s="38">
        <f t="shared" si="63"/>
        <v>2367.729</v>
      </c>
      <c r="N48" s="38">
        <f t="shared" si="63"/>
        <v>3275.27172</v>
      </c>
      <c r="O48" s="62"/>
      <c r="P48" s="38">
        <f t="shared" ref="P48:S48" si="64">SUM(P49:P54)</f>
        <v>0</v>
      </c>
      <c r="Q48" s="38">
        <f t="shared" si="64"/>
        <v>0</v>
      </c>
      <c r="R48" s="38">
        <f t="shared" si="64"/>
        <v>0</v>
      </c>
      <c r="S48" s="38">
        <f t="shared" si="64"/>
        <v>0</v>
      </c>
      <c r="T48" s="38">
        <f t="shared" ref="T48" si="65">SUM(T49:T54)</f>
        <v>0</v>
      </c>
      <c r="U48" s="38">
        <f t="shared" ref="U48" si="66">SUM(U49:U54)</f>
        <v>0</v>
      </c>
      <c r="V48" s="38">
        <f t="shared" ref="V48" si="67">SUM(V49:V54)</f>
        <v>0</v>
      </c>
    </row>
    <row r="49" s="5" customFormat="1" hidden="1" spans="1:22">
      <c r="A49" s="32">
        <v>43</v>
      </c>
      <c r="B49" s="40" t="s">
        <v>9</v>
      </c>
      <c r="C49" s="41"/>
      <c r="D49" s="41"/>
      <c r="E49" s="41"/>
      <c r="F49" s="42"/>
      <c r="G49" s="42"/>
      <c r="H49" s="42"/>
      <c r="I49" s="63"/>
      <c r="J49" s="63"/>
      <c r="K49" s="63"/>
      <c r="L49" s="41"/>
      <c r="M49" s="41"/>
      <c r="N49" s="41"/>
      <c r="O49" s="64"/>
      <c r="P49" s="41"/>
      <c r="Q49" s="41"/>
      <c r="R49" s="41"/>
      <c r="S49" s="63">
        <v>0</v>
      </c>
      <c r="T49" s="65">
        <f t="shared" ref="T49:T54" si="68">P49+S49</f>
        <v>0</v>
      </c>
      <c r="U49" s="65">
        <f t="shared" ref="U49:U54" si="69">Q49+S49</f>
        <v>0</v>
      </c>
      <c r="V49" s="65">
        <f t="shared" ref="V49:V54" si="70">R49+S49</f>
        <v>0</v>
      </c>
    </row>
    <row r="50" hidden="1" spans="1:16380">
      <c r="A50" s="32">
        <v>44</v>
      </c>
      <c r="B50" s="40" t="s">
        <v>182</v>
      </c>
      <c r="C50" s="43">
        <v>6208</v>
      </c>
      <c r="D50" s="43">
        <v>6546</v>
      </c>
      <c r="E50" s="43">
        <v>7116</v>
      </c>
      <c r="F50" s="36">
        <f t="shared" ref="F50:F54" si="71">$F$7</f>
        <v>0.6</v>
      </c>
      <c r="G50" s="36">
        <v>0.7</v>
      </c>
      <c r="H50" s="36">
        <v>0.9</v>
      </c>
      <c r="I50" s="32">
        <f>$I$7</f>
        <v>658</v>
      </c>
      <c r="J50" s="32">
        <f>$J$7</f>
        <v>50</v>
      </c>
      <c r="K50" s="32">
        <f>$K$7</f>
        <v>708</v>
      </c>
      <c r="L50" s="65">
        <f t="shared" ref="L50:L54" si="72">C50*F50*K50/10000</f>
        <v>263.71584</v>
      </c>
      <c r="M50" s="65">
        <f t="shared" ref="M50:M54" si="73">D50*G50*K50/10000</f>
        <v>324.41976</v>
      </c>
      <c r="N50" s="65">
        <f t="shared" ref="N50:N54" si="74">E50*H50*K50/10000</f>
        <v>453.43152</v>
      </c>
      <c r="O50" s="66">
        <v>0</v>
      </c>
      <c r="P50" s="60">
        <f t="shared" ref="P50:P54" si="75">L50*O50</f>
        <v>0</v>
      </c>
      <c r="Q50" s="60">
        <f t="shared" ref="Q50:Q54" si="76">M50*O50</f>
        <v>0</v>
      </c>
      <c r="R50" s="60">
        <f t="shared" ref="R50:R54" si="77">N50*O50</f>
        <v>0</v>
      </c>
      <c r="S50" s="63">
        <v>0</v>
      </c>
      <c r="T50" s="65">
        <f t="shared" si="68"/>
        <v>0</v>
      </c>
      <c r="U50" s="65">
        <f t="shared" si="69"/>
        <v>0</v>
      </c>
      <c r="V50" s="65">
        <f t="shared" si="70"/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</row>
    <row r="51" hidden="1" spans="1:16380">
      <c r="A51" s="32">
        <v>45</v>
      </c>
      <c r="B51" s="40" t="s">
        <v>183</v>
      </c>
      <c r="C51" s="43">
        <v>17079</v>
      </c>
      <c r="D51" s="43">
        <v>19296</v>
      </c>
      <c r="E51" s="43">
        <v>20845</v>
      </c>
      <c r="F51" s="36">
        <f t="shared" si="71"/>
        <v>0.6</v>
      </c>
      <c r="G51" s="36">
        <v>0.7</v>
      </c>
      <c r="H51" s="36">
        <v>0.9</v>
      </c>
      <c r="I51" s="32">
        <f>$I$7</f>
        <v>658</v>
      </c>
      <c r="J51" s="32">
        <f>$J$7</f>
        <v>50</v>
      </c>
      <c r="K51" s="32">
        <f>$K$7</f>
        <v>708</v>
      </c>
      <c r="L51" s="65">
        <f t="shared" si="72"/>
        <v>725.51592</v>
      </c>
      <c r="M51" s="65">
        <f t="shared" si="73"/>
        <v>956.30976</v>
      </c>
      <c r="N51" s="65">
        <f t="shared" si="74"/>
        <v>1328.2434</v>
      </c>
      <c r="O51" s="66">
        <v>0</v>
      </c>
      <c r="P51" s="60">
        <f t="shared" si="75"/>
        <v>0</v>
      </c>
      <c r="Q51" s="60">
        <f t="shared" si="76"/>
        <v>0</v>
      </c>
      <c r="R51" s="60">
        <f t="shared" si="77"/>
        <v>0</v>
      </c>
      <c r="S51" s="63">
        <v>0</v>
      </c>
      <c r="T51" s="65">
        <f t="shared" si="68"/>
        <v>0</v>
      </c>
      <c r="U51" s="65">
        <f t="shared" si="69"/>
        <v>0</v>
      </c>
      <c r="V51" s="65">
        <f t="shared" si="70"/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</row>
    <row r="52" hidden="1" spans="1:16380">
      <c r="A52" s="32">
        <v>46</v>
      </c>
      <c r="B52" s="40" t="s">
        <v>184</v>
      </c>
      <c r="C52" s="43">
        <v>14274</v>
      </c>
      <c r="D52" s="43">
        <v>15334</v>
      </c>
      <c r="E52" s="43">
        <v>16304</v>
      </c>
      <c r="F52" s="36">
        <f t="shared" si="71"/>
        <v>0.6</v>
      </c>
      <c r="G52" s="36">
        <v>0.7</v>
      </c>
      <c r="H52" s="36">
        <v>0.9</v>
      </c>
      <c r="I52" s="32">
        <f>$I$7</f>
        <v>658</v>
      </c>
      <c r="J52" s="32">
        <f>$J$7</f>
        <v>50</v>
      </c>
      <c r="K52" s="32">
        <f>$K$7</f>
        <v>708</v>
      </c>
      <c r="L52" s="65">
        <f t="shared" si="72"/>
        <v>606.35952</v>
      </c>
      <c r="M52" s="65">
        <f t="shared" si="73"/>
        <v>759.95304</v>
      </c>
      <c r="N52" s="65">
        <f t="shared" si="74"/>
        <v>1038.89088</v>
      </c>
      <c r="O52" s="66">
        <v>0</v>
      </c>
      <c r="P52" s="60">
        <f t="shared" si="75"/>
        <v>0</v>
      </c>
      <c r="Q52" s="60">
        <f t="shared" si="76"/>
        <v>0</v>
      </c>
      <c r="R52" s="60">
        <f t="shared" si="77"/>
        <v>0</v>
      </c>
      <c r="S52" s="63">
        <v>0</v>
      </c>
      <c r="T52" s="65">
        <f t="shared" si="68"/>
        <v>0</v>
      </c>
      <c r="U52" s="65">
        <f t="shared" si="69"/>
        <v>0</v>
      </c>
      <c r="V52" s="65">
        <f t="shared" si="70"/>
        <v>0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</row>
    <row r="53" hidden="1" spans="1:16380">
      <c r="A53" s="32">
        <v>47</v>
      </c>
      <c r="B53" s="40" t="s">
        <v>185</v>
      </c>
      <c r="C53" s="43">
        <v>2503</v>
      </c>
      <c r="D53" s="43">
        <v>2727</v>
      </c>
      <c r="E53" s="43">
        <v>2784</v>
      </c>
      <c r="F53" s="36">
        <f t="shared" si="71"/>
        <v>0.6</v>
      </c>
      <c r="G53" s="36">
        <v>0.7</v>
      </c>
      <c r="H53" s="36">
        <v>0.9</v>
      </c>
      <c r="I53" s="32">
        <f>$I$7</f>
        <v>658</v>
      </c>
      <c r="J53" s="32">
        <f>$J$7</f>
        <v>50</v>
      </c>
      <c r="K53" s="32">
        <f>$K$7</f>
        <v>708</v>
      </c>
      <c r="L53" s="65">
        <f t="shared" si="72"/>
        <v>106.32744</v>
      </c>
      <c r="M53" s="65">
        <f t="shared" si="73"/>
        <v>135.15012</v>
      </c>
      <c r="N53" s="65">
        <f t="shared" si="74"/>
        <v>177.39648</v>
      </c>
      <c r="O53" s="66">
        <v>0</v>
      </c>
      <c r="P53" s="60">
        <f t="shared" si="75"/>
        <v>0</v>
      </c>
      <c r="Q53" s="60">
        <f t="shared" si="76"/>
        <v>0</v>
      </c>
      <c r="R53" s="60">
        <f t="shared" si="77"/>
        <v>0</v>
      </c>
      <c r="S53" s="63">
        <v>0</v>
      </c>
      <c r="T53" s="65">
        <f t="shared" si="68"/>
        <v>0</v>
      </c>
      <c r="U53" s="65">
        <f t="shared" si="69"/>
        <v>0</v>
      </c>
      <c r="V53" s="65">
        <f t="shared" si="70"/>
        <v>0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</row>
    <row r="54" hidden="1" spans="1:16380">
      <c r="A54" s="32">
        <v>48</v>
      </c>
      <c r="B54" s="40" t="s">
        <v>186</v>
      </c>
      <c r="C54" s="43">
        <v>3875</v>
      </c>
      <c r="D54" s="43">
        <v>3872</v>
      </c>
      <c r="E54" s="43">
        <v>4352</v>
      </c>
      <c r="F54" s="36">
        <f t="shared" si="71"/>
        <v>0.6</v>
      </c>
      <c r="G54" s="36">
        <v>0.7</v>
      </c>
      <c r="H54" s="36">
        <v>0.9</v>
      </c>
      <c r="I54" s="32">
        <f>$I$7</f>
        <v>658</v>
      </c>
      <c r="J54" s="32">
        <f>$J$7</f>
        <v>50</v>
      </c>
      <c r="K54" s="32">
        <f>$K$7</f>
        <v>708</v>
      </c>
      <c r="L54" s="65">
        <f t="shared" si="72"/>
        <v>164.61</v>
      </c>
      <c r="M54" s="65">
        <f t="shared" si="73"/>
        <v>191.89632</v>
      </c>
      <c r="N54" s="65">
        <f t="shared" si="74"/>
        <v>277.30944</v>
      </c>
      <c r="O54" s="66">
        <v>0</v>
      </c>
      <c r="P54" s="60">
        <f t="shared" si="75"/>
        <v>0</v>
      </c>
      <c r="Q54" s="60">
        <f t="shared" si="76"/>
        <v>0</v>
      </c>
      <c r="R54" s="60">
        <f t="shared" si="77"/>
        <v>0</v>
      </c>
      <c r="S54" s="63">
        <v>0</v>
      </c>
      <c r="T54" s="65">
        <f t="shared" si="68"/>
        <v>0</v>
      </c>
      <c r="U54" s="65">
        <f t="shared" si="69"/>
        <v>0</v>
      </c>
      <c r="V54" s="65">
        <f t="shared" si="70"/>
        <v>0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</row>
    <row r="55" s="6" customFormat="1" ht="16" customHeight="1" spans="1:22">
      <c r="A55" s="32">
        <v>49</v>
      </c>
      <c r="B55" s="44" t="s">
        <v>17</v>
      </c>
      <c r="C55" s="45">
        <f t="shared" ref="C55:E55" si="78">SUM(C56:C66)</f>
        <v>20418</v>
      </c>
      <c r="D55" s="45">
        <f t="shared" si="78"/>
        <v>20729</v>
      </c>
      <c r="E55" s="45">
        <f t="shared" si="78"/>
        <v>22288</v>
      </c>
      <c r="F55" s="39"/>
      <c r="G55" s="39"/>
      <c r="H55" s="39"/>
      <c r="I55" s="61"/>
      <c r="J55" s="61"/>
      <c r="K55" s="61"/>
      <c r="L55" s="45">
        <f t="shared" ref="L55:N55" si="79">SUM(L56:L66)</f>
        <v>867.35664</v>
      </c>
      <c r="M55" s="45">
        <f t="shared" si="79"/>
        <v>1027.32924</v>
      </c>
      <c r="N55" s="45">
        <f t="shared" si="79"/>
        <v>1420.19136</v>
      </c>
      <c r="O55" s="67"/>
      <c r="P55" s="45">
        <f t="shared" ref="P55:S55" si="80">SUM(P56:P66)</f>
        <v>762.199524</v>
      </c>
      <c r="Q55" s="45">
        <f t="shared" si="80"/>
        <v>902.869212</v>
      </c>
      <c r="R55" s="45">
        <f t="shared" si="80"/>
        <v>1247.545206</v>
      </c>
      <c r="S55" s="45">
        <f t="shared" si="80"/>
        <v>53</v>
      </c>
      <c r="T55" s="45">
        <f t="shared" ref="T55" si="81">SUM(T56:T66)</f>
        <v>815.199524</v>
      </c>
      <c r="U55" s="45">
        <f t="shared" ref="U55" si="82">SUM(U56:U66)</f>
        <v>955.869212</v>
      </c>
      <c r="V55" s="45">
        <f t="shared" ref="V55" si="83">SUM(V56:V66)</f>
        <v>1300.545206</v>
      </c>
    </row>
    <row r="56" s="6" customFormat="1" ht="16" customHeight="1" spans="1:22">
      <c r="A56" s="32">
        <v>50</v>
      </c>
      <c r="B56" s="40" t="s">
        <v>9</v>
      </c>
      <c r="C56" s="47"/>
      <c r="D56" s="47"/>
      <c r="E56" s="47"/>
      <c r="F56" s="39"/>
      <c r="G56" s="39"/>
      <c r="H56" s="39"/>
      <c r="I56" s="61"/>
      <c r="J56" s="61"/>
      <c r="K56" s="61"/>
      <c r="L56" s="47"/>
      <c r="M56" s="47"/>
      <c r="N56" s="47"/>
      <c r="O56" s="67"/>
      <c r="P56" s="47"/>
      <c r="Q56" s="47"/>
      <c r="R56" s="47"/>
      <c r="S56" s="73">
        <v>3</v>
      </c>
      <c r="T56" s="65">
        <f t="shared" ref="T56:T66" si="84">P56+S56</f>
        <v>3</v>
      </c>
      <c r="U56" s="65">
        <f t="shared" ref="U56:U66" si="85">Q56+S56</f>
        <v>3</v>
      </c>
      <c r="V56" s="65">
        <f t="shared" ref="V56:V66" si="86">R56+S56</f>
        <v>3</v>
      </c>
    </row>
    <row r="57" s="1" customFormat="1" ht="16" customHeight="1" spans="1:23">
      <c r="A57" s="32">
        <v>51</v>
      </c>
      <c r="B57" s="46" t="s">
        <v>18</v>
      </c>
      <c r="C57" s="43">
        <v>2068</v>
      </c>
      <c r="D57" s="43">
        <v>2112</v>
      </c>
      <c r="E57" s="43">
        <v>2311</v>
      </c>
      <c r="F57" s="36">
        <f t="shared" ref="F57:F66" si="87">$F$7</f>
        <v>0.6</v>
      </c>
      <c r="G57" s="36">
        <v>0.7</v>
      </c>
      <c r="H57" s="36">
        <v>0.9</v>
      </c>
      <c r="I57" s="32">
        <f t="shared" ref="I57:I66" si="88">$I$7</f>
        <v>658</v>
      </c>
      <c r="J57" s="32">
        <f t="shared" ref="J57:J66" si="89">$J$7</f>
        <v>50</v>
      </c>
      <c r="K57" s="32">
        <f t="shared" ref="K57:K66" si="90">$K$7</f>
        <v>708</v>
      </c>
      <c r="L57" s="65">
        <f t="shared" ref="L57:L66" si="91">C57*F57*K57/10000</f>
        <v>87.84864</v>
      </c>
      <c r="M57" s="65">
        <f t="shared" ref="M57:M66" si="92">D57*G57*K57/10000</f>
        <v>104.67072</v>
      </c>
      <c r="N57" s="65">
        <f t="shared" ref="N57:N66" si="93">E57*H57*K57/10000</f>
        <v>147.25692</v>
      </c>
      <c r="O57" s="68">
        <v>0.85</v>
      </c>
      <c r="P57" s="60">
        <f t="shared" ref="P57:P66" si="94">L57*O57</f>
        <v>74.671344</v>
      </c>
      <c r="Q57" s="60">
        <f t="shared" ref="Q57:Q66" si="95">M57*O57</f>
        <v>88.970112</v>
      </c>
      <c r="R57" s="60">
        <f t="shared" ref="R57:R66" si="96">N57*O57</f>
        <v>125.168382</v>
      </c>
      <c r="S57" s="72">
        <v>5</v>
      </c>
      <c r="T57" s="65">
        <f t="shared" si="84"/>
        <v>79.671344</v>
      </c>
      <c r="U57" s="65">
        <f t="shared" si="85"/>
        <v>93.970112</v>
      </c>
      <c r="V57" s="65">
        <f t="shared" si="86"/>
        <v>130.168382</v>
      </c>
      <c r="W57" s="6"/>
    </row>
    <row r="58" s="1" customFormat="1" ht="16" customHeight="1" spans="1:23">
      <c r="A58" s="32">
        <v>52</v>
      </c>
      <c r="B58" s="46" t="s">
        <v>19</v>
      </c>
      <c r="C58" s="43">
        <v>2525</v>
      </c>
      <c r="D58" s="43">
        <v>2605</v>
      </c>
      <c r="E58" s="43">
        <v>2719</v>
      </c>
      <c r="F58" s="36">
        <f t="shared" si="87"/>
        <v>0.6</v>
      </c>
      <c r="G58" s="36">
        <v>0.7</v>
      </c>
      <c r="H58" s="36">
        <v>0.9</v>
      </c>
      <c r="I58" s="32">
        <f t="shared" si="88"/>
        <v>658</v>
      </c>
      <c r="J58" s="32">
        <f t="shared" si="89"/>
        <v>50</v>
      </c>
      <c r="K58" s="32">
        <f t="shared" si="90"/>
        <v>708</v>
      </c>
      <c r="L58" s="65">
        <f t="shared" si="91"/>
        <v>107.262</v>
      </c>
      <c r="M58" s="65">
        <f t="shared" si="92"/>
        <v>129.1038</v>
      </c>
      <c r="N58" s="65">
        <f t="shared" si="93"/>
        <v>173.25468</v>
      </c>
      <c r="O58" s="68">
        <v>0.85</v>
      </c>
      <c r="P58" s="60">
        <f t="shared" si="94"/>
        <v>91.1727</v>
      </c>
      <c r="Q58" s="60">
        <f t="shared" si="95"/>
        <v>109.73823</v>
      </c>
      <c r="R58" s="60">
        <f t="shared" si="96"/>
        <v>147.266478</v>
      </c>
      <c r="S58" s="72">
        <v>5</v>
      </c>
      <c r="T58" s="65">
        <f t="shared" si="84"/>
        <v>96.1727</v>
      </c>
      <c r="U58" s="65">
        <f t="shared" si="85"/>
        <v>114.73823</v>
      </c>
      <c r="V58" s="65">
        <f t="shared" si="86"/>
        <v>152.266478</v>
      </c>
      <c r="W58" s="6"/>
    </row>
    <row r="59" s="1" customFormat="1" ht="16" customHeight="1" spans="1:23">
      <c r="A59" s="32">
        <v>53</v>
      </c>
      <c r="B59" s="46" t="s">
        <v>20</v>
      </c>
      <c r="C59" s="43">
        <v>2064</v>
      </c>
      <c r="D59" s="43">
        <v>2009</v>
      </c>
      <c r="E59" s="43">
        <v>2028</v>
      </c>
      <c r="F59" s="36">
        <f t="shared" si="87"/>
        <v>0.6</v>
      </c>
      <c r="G59" s="36">
        <v>0.7</v>
      </c>
      <c r="H59" s="36">
        <v>0.9</v>
      </c>
      <c r="I59" s="32">
        <f t="shared" si="88"/>
        <v>658</v>
      </c>
      <c r="J59" s="32">
        <f t="shared" si="89"/>
        <v>50</v>
      </c>
      <c r="K59" s="32">
        <f t="shared" si="90"/>
        <v>708</v>
      </c>
      <c r="L59" s="65">
        <f t="shared" si="91"/>
        <v>87.67872</v>
      </c>
      <c r="M59" s="65">
        <f t="shared" si="92"/>
        <v>99.56604</v>
      </c>
      <c r="N59" s="65">
        <f t="shared" si="93"/>
        <v>129.22416</v>
      </c>
      <c r="O59" s="68">
        <v>0.85</v>
      </c>
      <c r="P59" s="60">
        <f t="shared" si="94"/>
        <v>74.526912</v>
      </c>
      <c r="Q59" s="60">
        <f t="shared" si="95"/>
        <v>84.631134</v>
      </c>
      <c r="R59" s="60">
        <f t="shared" si="96"/>
        <v>109.840536</v>
      </c>
      <c r="S59" s="72">
        <v>5</v>
      </c>
      <c r="T59" s="65">
        <f t="shared" si="84"/>
        <v>79.526912</v>
      </c>
      <c r="U59" s="65">
        <f t="shared" si="85"/>
        <v>89.631134</v>
      </c>
      <c r="V59" s="65">
        <f t="shared" si="86"/>
        <v>114.840536</v>
      </c>
      <c r="W59" s="6"/>
    </row>
    <row r="60" s="1" customFormat="1" ht="16" customHeight="1" spans="1:23">
      <c r="A60" s="32">
        <v>54</v>
      </c>
      <c r="B60" s="46" t="s">
        <v>21</v>
      </c>
      <c r="C60" s="43">
        <v>3201</v>
      </c>
      <c r="D60" s="43">
        <v>3180</v>
      </c>
      <c r="E60" s="43">
        <v>3480</v>
      </c>
      <c r="F60" s="36">
        <f t="shared" si="87"/>
        <v>0.6</v>
      </c>
      <c r="G60" s="36">
        <v>0.7</v>
      </c>
      <c r="H60" s="36">
        <v>0.9</v>
      </c>
      <c r="I60" s="32">
        <f t="shared" si="88"/>
        <v>658</v>
      </c>
      <c r="J60" s="32">
        <f t="shared" si="89"/>
        <v>50</v>
      </c>
      <c r="K60" s="32">
        <f t="shared" si="90"/>
        <v>708</v>
      </c>
      <c r="L60" s="65">
        <f t="shared" si="91"/>
        <v>135.97848</v>
      </c>
      <c r="M60" s="65">
        <f t="shared" si="92"/>
        <v>157.6008</v>
      </c>
      <c r="N60" s="65">
        <f t="shared" si="93"/>
        <v>221.7456</v>
      </c>
      <c r="O60" s="68">
        <v>0.85</v>
      </c>
      <c r="P60" s="60">
        <f t="shared" si="94"/>
        <v>115.581708</v>
      </c>
      <c r="Q60" s="60">
        <f t="shared" si="95"/>
        <v>133.96068</v>
      </c>
      <c r="R60" s="60">
        <f t="shared" si="96"/>
        <v>188.48376</v>
      </c>
      <c r="S60" s="72">
        <v>5</v>
      </c>
      <c r="T60" s="65">
        <f t="shared" si="84"/>
        <v>120.581708</v>
      </c>
      <c r="U60" s="65">
        <f t="shared" si="85"/>
        <v>138.96068</v>
      </c>
      <c r="V60" s="65">
        <f t="shared" si="86"/>
        <v>193.48376</v>
      </c>
      <c r="W60" s="6"/>
    </row>
    <row r="61" s="1" customFormat="1" ht="16" hidden="1" customHeight="1" spans="1:23">
      <c r="A61" s="32">
        <v>55</v>
      </c>
      <c r="B61" s="46" t="s">
        <v>22</v>
      </c>
      <c r="C61" s="43">
        <v>2492</v>
      </c>
      <c r="D61" s="43">
        <v>2492</v>
      </c>
      <c r="E61" s="43">
        <v>2701</v>
      </c>
      <c r="F61" s="36">
        <f t="shared" si="87"/>
        <v>0.6</v>
      </c>
      <c r="G61" s="36">
        <v>0.7</v>
      </c>
      <c r="H61" s="36">
        <v>0.9</v>
      </c>
      <c r="I61" s="32">
        <f t="shared" si="88"/>
        <v>658</v>
      </c>
      <c r="J61" s="32">
        <f t="shared" si="89"/>
        <v>50</v>
      </c>
      <c r="K61" s="32">
        <f t="shared" si="90"/>
        <v>708</v>
      </c>
      <c r="L61" s="65">
        <f t="shared" si="91"/>
        <v>105.86016</v>
      </c>
      <c r="M61" s="65">
        <f t="shared" si="92"/>
        <v>123.50352</v>
      </c>
      <c r="N61" s="65">
        <f t="shared" si="93"/>
        <v>172.10772</v>
      </c>
      <c r="O61" s="68">
        <v>1</v>
      </c>
      <c r="P61" s="60">
        <f t="shared" si="94"/>
        <v>105.86016</v>
      </c>
      <c r="Q61" s="60">
        <f t="shared" si="95"/>
        <v>123.50352</v>
      </c>
      <c r="R61" s="60">
        <f t="shared" si="96"/>
        <v>172.10772</v>
      </c>
      <c r="S61" s="72">
        <v>5</v>
      </c>
      <c r="T61" s="65">
        <f t="shared" si="84"/>
        <v>110.86016</v>
      </c>
      <c r="U61" s="65">
        <f t="shared" si="85"/>
        <v>128.50352</v>
      </c>
      <c r="V61" s="65">
        <f t="shared" si="86"/>
        <v>177.10772</v>
      </c>
      <c r="W61" s="6" t="str">
        <f>VLOOKUP(B61,[1]Sheet2!$C$8:$G$46,5,0)</f>
        <v>440282000-南雄市</v>
      </c>
    </row>
    <row r="62" s="1" customFormat="1" ht="16" hidden="1" customHeight="1" spans="1:23">
      <c r="A62" s="32">
        <v>56</v>
      </c>
      <c r="B62" s="46" t="s">
        <v>23</v>
      </c>
      <c r="C62" s="43">
        <v>1485</v>
      </c>
      <c r="D62" s="43">
        <v>1489</v>
      </c>
      <c r="E62" s="43">
        <v>1711</v>
      </c>
      <c r="F62" s="36">
        <f t="shared" si="87"/>
        <v>0.6</v>
      </c>
      <c r="G62" s="36">
        <v>0.7</v>
      </c>
      <c r="H62" s="36">
        <v>0.9</v>
      </c>
      <c r="I62" s="32">
        <f t="shared" si="88"/>
        <v>658</v>
      </c>
      <c r="J62" s="32">
        <f t="shared" si="89"/>
        <v>50</v>
      </c>
      <c r="K62" s="32">
        <f t="shared" si="90"/>
        <v>708</v>
      </c>
      <c r="L62" s="65">
        <f t="shared" si="91"/>
        <v>63.0828</v>
      </c>
      <c r="M62" s="65">
        <f t="shared" si="92"/>
        <v>73.79484</v>
      </c>
      <c r="N62" s="65">
        <f t="shared" si="93"/>
        <v>109.02492</v>
      </c>
      <c r="O62" s="68">
        <v>0.85</v>
      </c>
      <c r="P62" s="60">
        <f t="shared" si="94"/>
        <v>53.62038</v>
      </c>
      <c r="Q62" s="60">
        <f t="shared" si="95"/>
        <v>62.725614</v>
      </c>
      <c r="R62" s="60">
        <f t="shared" si="96"/>
        <v>92.671182</v>
      </c>
      <c r="S62" s="72">
        <v>5</v>
      </c>
      <c r="T62" s="65">
        <f t="shared" si="84"/>
        <v>58.62038</v>
      </c>
      <c r="U62" s="65">
        <f t="shared" si="85"/>
        <v>67.725614</v>
      </c>
      <c r="V62" s="65">
        <f t="shared" si="86"/>
        <v>97.671182</v>
      </c>
      <c r="W62" s="6" t="str">
        <f>VLOOKUP(B62,[1]Sheet2!$C$8:$G$46,5,0)</f>
        <v>440224000-仁化县</v>
      </c>
    </row>
    <row r="63" s="1" customFormat="1" ht="16" customHeight="1" spans="1:23">
      <c r="A63" s="32">
        <v>57</v>
      </c>
      <c r="B63" s="46" t="s">
        <v>24</v>
      </c>
      <c r="C63" s="43">
        <v>1364</v>
      </c>
      <c r="D63" s="43">
        <v>1355</v>
      </c>
      <c r="E63" s="43">
        <v>1515</v>
      </c>
      <c r="F63" s="36">
        <f t="shared" si="87"/>
        <v>0.6</v>
      </c>
      <c r="G63" s="36">
        <v>0.7</v>
      </c>
      <c r="H63" s="36">
        <v>0.9</v>
      </c>
      <c r="I63" s="32">
        <f t="shared" si="88"/>
        <v>658</v>
      </c>
      <c r="J63" s="32">
        <f t="shared" si="89"/>
        <v>50</v>
      </c>
      <c r="K63" s="32">
        <f t="shared" si="90"/>
        <v>708</v>
      </c>
      <c r="L63" s="65">
        <f t="shared" si="91"/>
        <v>57.94272</v>
      </c>
      <c r="M63" s="65">
        <f t="shared" si="92"/>
        <v>67.1538</v>
      </c>
      <c r="N63" s="65">
        <f t="shared" si="93"/>
        <v>96.5358</v>
      </c>
      <c r="O63" s="68">
        <v>0.85</v>
      </c>
      <c r="P63" s="60">
        <f t="shared" si="94"/>
        <v>49.251312</v>
      </c>
      <c r="Q63" s="60">
        <f t="shared" si="95"/>
        <v>57.08073</v>
      </c>
      <c r="R63" s="60">
        <f t="shared" si="96"/>
        <v>82.05543</v>
      </c>
      <c r="S63" s="72">
        <v>5</v>
      </c>
      <c r="T63" s="65">
        <f t="shared" si="84"/>
        <v>54.251312</v>
      </c>
      <c r="U63" s="65">
        <f t="shared" si="85"/>
        <v>62.08073</v>
      </c>
      <c r="V63" s="65">
        <f t="shared" si="86"/>
        <v>87.05543</v>
      </c>
      <c r="W63" s="6"/>
    </row>
    <row r="64" s="1" customFormat="1" ht="16" hidden="1" customHeight="1" spans="1:23">
      <c r="A64" s="32">
        <v>58</v>
      </c>
      <c r="B64" s="46" t="s">
        <v>25</v>
      </c>
      <c r="C64" s="43">
        <v>2397</v>
      </c>
      <c r="D64" s="43">
        <v>2502</v>
      </c>
      <c r="E64" s="43">
        <v>2639</v>
      </c>
      <c r="F64" s="36">
        <f t="shared" si="87"/>
        <v>0.6</v>
      </c>
      <c r="G64" s="36">
        <v>0.7</v>
      </c>
      <c r="H64" s="36">
        <v>0.9</v>
      </c>
      <c r="I64" s="32">
        <f t="shared" si="88"/>
        <v>658</v>
      </c>
      <c r="J64" s="32">
        <f t="shared" si="89"/>
        <v>50</v>
      </c>
      <c r="K64" s="32">
        <f t="shared" si="90"/>
        <v>708</v>
      </c>
      <c r="L64" s="65">
        <f t="shared" si="91"/>
        <v>101.82456</v>
      </c>
      <c r="M64" s="65">
        <f t="shared" si="92"/>
        <v>123.99912</v>
      </c>
      <c r="N64" s="65">
        <f t="shared" si="93"/>
        <v>168.15708</v>
      </c>
      <c r="O64" s="68">
        <v>0.85</v>
      </c>
      <c r="P64" s="60">
        <f t="shared" si="94"/>
        <v>86.550876</v>
      </c>
      <c r="Q64" s="60">
        <f t="shared" si="95"/>
        <v>105.399252</v>
      </c>
      <c r="R64" s="60">
        <f t="shared" si="96"/>
        <v>142.933518</v>
      </c>
      <c r="S64" s="72">
        <v>5</v>
      </c>
      <c r="T64" s="65">
        <f t="shared" si="84"/>
        <v>91.550876</v>
      </c>
      <c r="U64" s="65">
        <f t="shared" si="85"/>
        <v>110.399252</v>
      </c>
      <c r="V64" s="65">
        <f t="shared" si="86"/>
        <v>147.933518</v>
      </c>
      <c r="W64" s="6" t="str">
        <f>VLOOKUP(B64,[1]Sheet2!$C$8:$G$46,5,0)</f>
        <v>440229000-翁源县</v>
      </c>
    </row>
    <row r="65" s="1" customFormat="1" ht="16" customHeight="1" spans="1:23">
      <c r="A65" s="32">
        <v>59</v>
      </c>
      <c r="B65" s="46" t="s">
        <v>26</v>
      </c>
      <c r="C65" s="43">
        <v>1399</v>
      </c>
      <c r="D65" s="43">
        <v>1490</v>
      </c>
      <c r="E65" s="43">
        <v>1660</v>
      </c>
      <c r="F65" s="36">
        <f t="shared" si="87"/>
        <v>0.6</v>
      </c>
      <c r="G65" s="36">
        <v>0.7</v>
      </c>
      <c r="H65" s="36">
        <v>0.9</v>
      </c>
      <c r="I65" s="32">
        <f t="shared" si="88"/>
        <v>658</v>
      </c>
      <c r="J65" s="32">
        <f t="shared" si="89"/>
        <v>50</v>
      </c>
      <c r="K65" s="32">
        <f t="shared" si="90"/>
        <v>708</v>
      </c>
      <c r="L65" s="65">
        <f t="shared" si="91"/>
        <v>59.42952</v>
      </c>
      <c r="M65" s="65">
        <f t="shared" si="92"/>
        <v>73.8444</v>
      </c>
      <c r="N65" s="65">
        <f t="shared" si="93"/>
        <v>105.7752</v>
      </c>
      <c r="O65" s="68">
        <v>0.85</v>
      </c>
      <c r="P65" s="60">
        <f t="shared" si="94"/>
        <v>50.515092</v>
      </c>
      <c r="Q65" s="60">
        <f t="shared" si="95"/>
        <v>62.76774</v>
      </c>
      <c r="R65" s="60">
        <f t="shared" si="96"/>
        <v>89.90892</v>
      </c>
      <c r="S65" s="72">
        <v>5</v>
      </c>
      <c r="T65" s="65">
        <f t="shared" si="84"/>
        <v>55.515092</v>
      </c>
      <c r="U65" s="65">
        <f t="shared" si="85"/>
        <v>67.76774</v>
      </c>
      <c r="V65" s="65">
        <f t="shared" si="86"/>
        <v>94.90892</v>
      </c>
      <c r="W65" s="6"/>
    </row>
    <row r="66" s="1" customFormat="1" ht="16" hidden="1" customHeight="1" spans="1:23">
      <c r="A66" s="32">
        <v>60</v>
      </c>
      <c r="B66" s="46" t="s">
        <v>27</v>
      </c>
      <c r="C66" s="43">
        <v>1423</v>
      </c>
      <c r="D66" s="43">
        <v>1495</v>
      </c>
      <c r="E66" s="43">
        <v>1524</v>
      </c>
      <c r="F66" s="36">
        <f t="shared" si="87"/>
        <v>0.6</v>
      </c>
      <c r="G66" s="36">
        <v>0.7</v>
      </c>
      <c r="H66" s="36">
        <v>0.9</v>
      </c>
      <c r="I66" s="32">
        <f t="shared" si="88"/>
        <v>658</v>
      </c>
      <c r="J66" s="32">
        <f t="shared" si="89"/>
        <v>50</v>
      </c>
      <c r="K66" s="32">
        <f t="shared" si="90"/>
        <v>708</v>
      </c>
      <c r="L66" s="65">
        <f t="shared" si="91"/>
        <v>60.44904</v>
      </c>
      <c r="M66" s="65">
        <f t="shared" si="92"/>
        <v>74.0922</v>
      </c>
      <c r="N66" s="65">
        <f t="shared" si="93"/>
        <v>97.10928</v>
      </c>
      <c r="O66" s="68">
        <v>1</v>
      </c>
      <c r="P66" s="60">
        <f t="shared" si="94"/>
        <v>60.44904</v>
      </c>
      <c r="Q66" s="60">
        <f t="shared" si="95"/>
        <v>74.0922</v>
      </c>
      <c r="R66" s="60">
        <f t="shared" si="96"/>
        <v>97.10928</v>
      </c>
      <c r="S66" s="72">
        <v>5</v>
      </c>
      <c r="T66" s="65">
        <f t="shared" si="84"/>
        <v>65.44904</v>
      </c>
      <c r="U66" s="65">
        <f t="shared" si="85"/>
        <v>79.0922</v>
      </c>
      <c r="V66" s="65">
        <f t="shared" si="86"/>
        <v>102.10928</v>
      </c>
      <c r="W66" s="6" t="str">
        <f>VLOOKUP(B66,[1]Sheet2!$C$8:$G$46,5,0)</f>
        <v>440232000-乳源瑶族自治县</v>
      </c>
    </row>
    <row r="67" s="6" customFormat="1" ht="16" customHeight="1" spans="1:22">
      <c r="A67" s="32">
        <v>61</v>
      </c>
      <c r="B67" s="44" t="s">
        <v>28</v>
      </c>
      <c r="C67" s="45">
        <f t="shared" ref="C67:E67" si="97">SUM(C68:C74)</f>
        <v>24720</v>
      </c>
      <c r="D67" s="45">
        <f t="shared" si="97"/>
        <v>23877</v>
      </c>
      <c r="E67" s="45">
        <f t="shared" si="97"/>
        <v>25245</v>
      </c>
      <c r="F67" s="39"/>
      <c r="G67" s="39"/>
      <c r="H67" s="39"/>
      <c r="I67" s="61"/>
      <c r="J67" s="61"/>
      <c r="K67" s="61"/>
      <c r="L67" s="45">
        <f t="shared" ref="L67:N67" si="98">SUM(L68:L74)</f>
        <v>1050.1056</v>
      </c>
      <c r="M67" s="45">
        <f t="shared" si="98"/>
        <v>1183.34412</v>
      </c>
      <c r="N67" s="45">
        <f t="shared" si="98"/>
        <v>1608.6114</v>
      </c>
      <c r="O67" s="67"/>
      <c r="P67" s="45">
        <f t="shared" ref="P67:S67" si="99">SUM(P68:P74)</f>
        <v>995.287284</v>
      </c>
      <c r="Q67" s="45">
        <f t="shared" si="99"/>
        <v>1118.646018</v>
      </c>
      <c r="R67" s="45">
        <f t="shared" si="99"/>
        <v>1519.43526</v>
      </c>
      <c r="S67" s="45">
        <f t="shared" si="99"/>
        <v>33</v>
      </c>
      <c r="T67" s="45">
        <f t="shared" ref="T67" si="100">SUM(T68:T74)</f>
        <v>1028.287284</v>
      </c>
      <c r="U67" s="45">
        <f t="shared" ref="U67" si="101">SUM(U68:U74)</f>
        <v>1151.646018</v>
      </c>
      <c r="V67" s="45">
        <f t="shared" ref="V67" si="102">SUM(V68:V74)</f>
        <v>1552.43526</v>
      </c>
    </row>
    <row r="68" s="6" customFormat="1" ht="16" customHeight="1" spans="1:22">
      <c r="A68" s="32">
        <v>62</v>
      </c>
      <c r="B68" s="40" t="s">
        <v>9</v>
      </c>
      <c r="C68" s="47"/>
      <c r="D68" s="47"/>
      <c r="E68" s="47"/>
      <c r="F68" s="39"/>
      <c r="G68" s="39"/>
      <c r="H68" s="39"/>
      <c r="I68" s="61"/>
      <c r="J68" s="61"/>
      <c r="K68" s="61"/>
      <c r="L68" s="47"/>
      <c r="M68" s="47"/>
      <c r="N68" s="47"/>
      <c r="O68" s="67"/>
      <c r="P68" s="47"/>
      <c r="Q68" s="47"/>
      <c r="R68" s="47"/>
      <c r="S68" s="73">
        <v>3</v>
      </c>
      <c r="T68" s="65">
        <f t="shared" ref="T68:T74" si="103">P68+S68</f>
        <v>3</v>
      </c>
      <c r="U68" s="65">
        <f t="shared" ref="U68:U74" si="104">Q68+S68</f>
        <v>3</v>
      </c>
      <c r="V68" s="65">
        <f t="shared" ref="V68:V74" si="105">R68+S68</f>
        <v>3</v>
      </c>
    </row>
    <row r="69" s="1" customFormat="1" ht="16" customHeight="1" spans="1:23">
      <c r="A69" s="32">
        <v>63</v>
      </c>
      <c r="B69" s="46" t="s">
        <v>29</v>
      </c>
      <c r="C69" s="43">
        <v>6107</v>
      </c>
      <c r="D69" s="43">
        <v>6334</v>
      </c>
      <c r="E69" s="43">
        <v>6791</v>
      </c>
      <c r="F69" s="36">
        <f t="shared" ref="F69:F74" si="106">$F$7</f>
        <v>0.6</v>
      </c>
      <c r="G69" s="36">
        <v>0.7</v>
      </c>
      <c r="H69" s="36">
        <v>0.9</v>
      </c>
      <c r="I69" s="32">
        <f t="shared" ref="I69:I74" si="107">$I$7</f>
        <v>658</v>
      </c>
      <c r="J69" s="32">
        <f t="shared" ref="J69:J74" si="108">$J$7</f>
        <v>50</v>
      </c>
      <c r="K69" s="32">
        <f t="shared" ref="K69:K74" si="109">$K$7</f>
        <v>708</v>
      </c>
      <c r="L69" s="65">
        <f t="shared" ref="L69:L74" si="110">C69*F69*K69/10000</f>
        <v>259.42536</v>
      </c>
      <c r="M69" s="65">
        <f t="shared" ref="M69:M74" si="111">D69*G69*K69/10000</f>
        <v>313.91304</v>
      </c>
      <c r="N69" s="65">
        <f t="shared" ref="N69:N74" si="112">E69*H69*K69/10000</f>
        <v>432.72252</v>
      </c>
      <c r="O69" s="68">
        <v>0.85</v>
      </c>
      <c r="P69" s="60">
        <f t="shared" ref="P69:P74" si="113">L69*O69</f>
        <v>220.511556</v>
      </c>
      <c r="Q69" s="60">
        <f t="shared" ref="Q69:Q74" si="114">M69*O69</f>
        <v>266.826084</v>
      </c>
      <c r="R69" s="60">
        <f t="shared" ref="R69:R74" si="115">N69*O69</f>
        <v>367.814142</v>
      </c>
      <c r="S69" s="72">
        <v>5</v>
      </c>
      <c r="T69" s="65">
        <f t="shared" si="103"/>
        <v>225.511556</v>
      </c>
      <c r="U69" s="65">
        <f t="shared" si="104"/>
        <v>271.826084</v>
      </c>
      <c r="V69" s="65">
        <f t="shared" si="105"/>
        <v>372.814142</v>
      </c>
      <c r="W69" s="6"/>
    </row>
    <row r="70" s="1" customFormat="1" ht="16" customHeight="1" spans="1:23">
      <c r="A70" s="32">
        <v>64</v>
      </c>
      <c r="B70" s="46" t="s">
        <v>30</v>
      </c>
      <c r="C70" s="43">
        <v>2496</v>
      </c>
      <c r="D70" s="43">
        <v>2369</v>
      </c>
      <c r="E70" s="43">
        <v>2539</v>
      </c>
      <c r="F70" s="36">
        <f t="shared" si="106"/>
        <v>0.6</v>
      </c>
      <c r="G70" s="36">
        <v>0.7</v>
      </c>
      <c r="H70" s="36">
        <v>0.9</v>
      </c>
      <c r="I70" s="32">
        <f t="shared" si="107"/>
        <v>658</v>
      </c>
      <c r="J70" s="32">
        <f t="shared" si="108"/>
        <v>50</v>
      </c>
      <c r="K70" s="32">
        <f t="shared" si="109"/>
        <v>708</v>
      </c>
      <c r="L70" s="65">
        <f t="shared" si="110"/>
        <v>106.03008</v>
      </c>
      <c r="M70" s="65">
        <f t="shared" si="111"/>
        <v>117.40764</v>
      </c>
      <c r="N70" s="65">
        <f t="shared" si="112"/>
        <v>161.78508</v>
      </c>
      <c r="O70" s="68">
        <v>0.85</v>
      </c>
      <c r="P70" s="60">
        <f t="shared" si="113"/>
        <v>90.125568</v>
      </c>
      <c r="Q70" s="60">
        <f t="shared" si="114"/>
        <v>99.796494</v>
      </c>
      <c r="R70" s="60">
        <f t="shared" si="115"/>
        <v>137.517318</v>
      </c>
      <c r="S70" s="72">
        <v>5</v>
      </c>
      <c r="T70" s="65">
        <f t="shared" si="103"/>
        <v>95.125568</v>
      </c>
      <c r="U70" s="65">
        <f t="shared" si="104"/>
        <v>104.796494</v>
      </c>
      <c r="V70" s="65">
        <f t="shared" si="105"/>
        <v>142.517318</v>
      </c>
      <c r="W70" s="6"/>
    </row>
    <row r="71" s="1" customFormat="1" ht="16" customHeight="1" spans="1:23">
      <c r="A71" s="32">
        <v>65</v>
      </c>
      <c r="B71" s="46" t="s">
        <v>31</v>
      </c>
      <c r="C71" s="43">
        <v>3388</v>
      </c>
      <c r="D71" s="43">
        <v>3033</v>
      </c>
      <c r="E71" s="43">
        <v>3203</v>
      </c>
      <c r="F71" s="36">
        <f t="shared" si="106"/>
        <v>0.6</v>
      </c>
      <c r="G71" s="36">
        <v>0.7</v>
      </c>
      <c r="H71" s="36">
        <v>0.9</v>
      </c>
      <c r="I71" s="32">
        <f t="shared" si="107"/>
        <v>658</v>
      </c>
      <c r="J71" s="32">
        <f t="shared" si="108"/>
        <v>50</v>
      </c>
      <c r="K71" s="32">
        <f t="shared" si="109"/>
        <v>708</v>
      </c>
      <c r="L71" s="65">
        <f t="shared" si="110"/>
        <v>143.92224</v>
      </c>
      <c r="M71" s="65">
        <f t="shared" si="111"/>
        <v>150.31548</v>
      </c>
      <c r="N71" s="65">
        <f t="shared" si="112"/>
        <v>204.09516</v>
      </c>
      <c r="O71" s="68">
        <v>1</v>
      </c>
      <c r="P71" s="60">
        <f t="shared" si="113"/>
        <v>143.92224</v>
      </c>
      <c r="Q71" s="60">
        <f t="shared" si="114"/>
        <v>150.31548</v>
      </c>
      <c r="R71" s="60">
        <f t="shared" si="115"/>
        <v>204.09516</v>
      </c>
      <c r="S71" s="72">
        <v>5</v>
      </c>
      <c r="T71" s="65">
        <f t="shared" si="103"/>
        <v>148.92224</v>
      </c>
      <c r="U71" s="65">
        <f t="shared" si="104"/>
        <v>155.31548</v>
      </c>
      <c r="V71" s="65">
        <f t="shared" si="105"/>
        <v>209.09516</v>
      </c>
      <c r="W71" s="6"/>
    </row>
    <row r="72" s="1" customFormat="1" ht="16" hidden="1" customHeight="1" spans="1:23">
      <c r="A72" s="32">
        <v>66</v>
      </c>
      <c r="B72" s="46" t="s">
        <v>32</v>
      </c>
      <c r="C72" s="43">
        <v>5195</v>
      </c>
      <c r="D72" s="43">
        <v>4875</v>
      </c>
      <c r="E72" s="43">
        <v>5095</v>
      </c>
      <c r="F72" s="36">
        <f t="shared" si="106"/>
        <v>0.6</v>
      </c>
      <c r="G72" s="36">
        <v>0.7</v>
      </c>
      <c r="H72" s="36">
        <v>0.9</v>
      </c>
      <c r="I72" s="32">
        <f t="shared" si="107"/>
        <v>658</v>
      </c>
      <c r="J72" s="32">
        <f t="shared" si="108"/>
        <v>50</v>
      </c>
      <c r="K72" s="32">
        <f t="shared" si="109"/>
        <v>708</v>
      </c>
      <c r="L72" s="65">
        <f t="shared" si="110"/>
        <v>220.6836</v>
      </c>
      <c r="M72" s="65">
        <f t="shared" si="111"/>
        <v>241.605</v>
      </c>
      <c r="N72" s="65">
        <f t="shared" si="112"/>
        <v>324.6534</v>
      </c>
      <c r="O72" s="68">
        <v>1</v>
      </c>
      <c r="P72" s="60">
        <f t="shared" si="113"/>
        <v>220.6836</v>
      </c>
      <c r="Q72" s="60">
        <f t="shared" si="114"/>
        <v>241.605</v>
      </c>
      <c r="R72" s="60">
        <f t="shared" si="115"/>
        <v>324.6534</v>
      </c>
      <c r="S72" s="72">
        <v>5</v>
      </c>
      <c r="T72" s="65">
        <f t="shared" si="103"/>
        <v>225.6836</v>
      </c>
      <c r="U72" s="65">
        <f t="shared" si="104"/>
        <v>246.605</v>
      </c>
      <c r="V72" s="65">
        <f t="shared" si="105"/>
        <v>329.6534</v>
      </c>
      <c r="W72" s="6" t="str">
        <f>VLOOKUP(B72,[1]Sheet2!$C$8:$G$46,5,0)</f>
        <v>441622000-龙川县</v>
      </c>
    </row>
    <row r="73" s="1" customFormat="1" ht="16" hidden="1" customHeight="1" spans="1:23">
      <c r="A73" s="32">
        <v>67</v>
      </c>
      <c r="B73" s="46" t="s">
        <v>33</v>
      </c>
      <c r="C73" s="43">
        <v>5131</v>
      </c>
      <c r="D73" s="43">
        <v>5019</v>
      </c>
      <c r="E73" s="43">
        <v>5206</v>
      </c>
      <c r="F73" s="36">
        <f t="shared" si="106"/>
        <v>0.6</v>
      </c>
      <c r="G73" s="36">
        <v>0.7</v>
      </c>
      <c r="H73" s="36">
        <v>0.9</v>
      </c>
      <c r="I73" s="32">
        <f t="shared" si="107"/>
        <v>658</v>
      </c>
      <c r="J73" s="32">
        <f t="shared" si="108"/>
        <v>50</v>
      </c>
      <c r="K73" s="32">
        <f t="shared" si="109"/>
        <v>708</v>
      </c>
      <c r="L73" s="65">
        <f t="shared" si="110"/>
        <v>217.96488</v>
      </c>
      <c r="M73" s="65">
        <f t="shared" si="111"/>
        <v>248.74164</v>
      </c>
      <c r="N73" s="65">
        <f t="shared" si="112"/>
        <v>331.72632</v>
      </c>
      <c r="O73" s="68">
        <v>1</v>
      </c>
      <c r="P73" s="60">
        <f t="shared" si="113"/>
        <v>217.96488</v>
      </c>
      <c r="Q73" s="60">
        <f t="shared" si="114"/>
        <v>248.74164</v>
      </c>
      <c r="R73" s="60">
        <f t="shared" si="115"/>
        <v>331.72632</v>
      </c>
      <c r="S73" s="72">
        <v>5</v>
      </c>
      <c r="T73" s="65">
        <f t="shared" si="103"/>
        <v>222.96488</v>
      </c>
      <c r="U73" s="65">
        <f t="shared" si="104"/>
        <v>253.74164</v>
      </c>
      <c r="V73" s="65">
        <f t="shared" si="105"/>
        <v>336.72632</v>
      </c>
      <c r="W73" s="6" t="str">
        <f>VLOOKUP(B73,[1]Sheet2!$C$8:$G$46,5,0)</f>
        <v>441621000-紫金县</v>
      </c>
    </row>
    <row r="74" s="1" customFormat="1" ht="16" hidden="1" customHeight="1" spans="1:23">
      <c r="A74" s="32">
        <v>68</v>
      </c>
      <c r="B74" s="46" t="s">
        <v>34</v>
      </c>
      <c r="C74" s="43">
        <v>2403</v>
      </c>
      <c r="D74" s="43">
        <v>2247</v>
      </c>
      <c r="E74" s="43">
        <v>2411</v>
      </c>
      <c r="F74" s="36">
        <f t="shared" si="106"/>
        <v>0.6</v>
      </c>
      <c r="G74" s="36">
        <v>0.7</v>
      </c>
      <c r="H74" s="36">
        <v>0.9</v>
      </c>
      <c r="I74" s="32">
        <f t="shared" si="107"/>
        <v>658</v>
      </c>
      <c r="J74" s="32">
        <f t="shared" si="108"/>
        <v>50</v>
      </c>
      <c r="K74" s="32">
        <f t="shared" si="109"/>
        <v>708</v>
      </c>
      <c r="L74" s="65">
        <f t="shared" si="110"/>
        <v>102.07944</v>
      </c>
      <c r="M74" s="65">
        <f t="shared" si="111"/>
        <v>111.36132</v>
      </c>
      <c r="N74" s="65">
        <f t="shared" si="112"/>
        <v>153.62892</v>
      </c>
      <c r="O74" s="68">
        <v>1</v>
      </c>
      <c r="P74" s="60">
        <f t="shared" si="113"/>
        <v>102.07944</v>
      </c>
      <c r="Q74" s="60">
        <f t="shared" si="114"/>
        <v>111.36132</v>
      </c>
      <c r="R74" s="60">
        <f t="shared" si="115"/>
        <v>153.62892</v>
      </c>
      <c r="S74" s="72">
        <v>5</v>
      </c>
      <c r="T74" s="65">
        <f t="shared" si="103"/>
        <v>107.07944</v>
      </c>
      <c r="U74" s="65">
        <f t="shared" si="104"/>
        <v>116.36132</v>
      </c>
      <c r="V74" s="65">
        <f t="shared" si="105"/>
        <v>158.62892</v>
      </c>
      <c r="W74" s="6" t="str">
        <f>VLOOKUP(B74,[1]Sheet2!$C$8:$G$46,5,0)</f>
        <v>441623000-连平县</v>
      </c>
    </row>
    <row r="75" s="6" customFormat="1" ht="16" customHeight="1" spans="1:22">
      <c r="A75" s="32">
        <v>69</v>
      </c>
      <c r="B75" s="44" t="s">
        <v>35</v>
      </c>
      <c r="C75" s="45">
        <f t="shared" ref="C75:E75" si="116">SUM(C76:C84)</f>
        <v>30128</v>
      </c>
      <c r="D75" s="45">
        <f t="shared" si="116"/>
        <v>28772</v>
      </c>
      <c r="E75" s="45">
        <f t="shared" si="116"/>
        <v>31063</v>
      </c>
      <c r="F75" s="39"/>
      <c r="G75" s="39"/>
      <c r="H75" s="39"/>
      <c r="I75" s="61"/>
      <c r="J75" s="61"/>
      <c r="K75" s="61"/>
      <c r="L75" s="45">
        <f t="shared" ref="L75:N75" si="117">SUM(L76:L84)</f>
        <v>1279.83744</v>
      </c>
      <c r="M75" s="45">
        <f t="shared" si="117"/>
        <v>1425.94032</v>
      </c>
      <c r="N75" s="45">
        <f t="shared" si="117"/>
        <v>1979.33436</v>
      </c>
      <c r="O75" s="67"/>
      <c r="P75" s="45">
        <f t="shared" ref="P75:S75" si="118">SUM(P76:P84)</f>
        <v>1279.83744</v>
      </c>
      <c r="Q75" s="45">
        <f t="shared" si="118"/>
        <v>1425.94032</v>
      </c>
      <c r="R75" s="45">
        <f t="shared" si="118"/>
        <v>1979.33436</v>
      </c>
      <c r="S75" s="45">
        <f t="shared" si="118"/>
        <v>43</v>
      </c>
      <c r="T75" s="45">
        <f t="shared" ref="T75" si="119">SUM(T76:T84)</f>
        <v>1322.83744</v>
      </c>
      <c r="U75" s="45">
        <f t="shared" ref="U75" si="120">SUM(U76:U84)</f>
        <v>1468.94032</v>
      </c>
      <c r="V75" s="45">
        <f t="shared" ref="V75" si="121">SUM(V76:V84)</f>
        <v>2022.33436</v>
      </c>
    </row>
    <row r="76" s="6" customFormat="1" ht="16" customHeight="1" spans="1:22">
      <c r="A76" s="32">
        <v>70</v>
      </c>
      <c r="B76" s="40" t="s">
        <v>9</v>
      </c>
      <c r="C76" s="47"/>
      <c r="D76" s="47"/>
      <c r="E76" s="47"/>
      <c r="F76" s="39"/>
      <c r="G76" s="39"/>
      <c r="H76" s="39"/>
      <c r="I76" s="61"/>
      <c r="J76" s="61"/>
      <c r="K76" s="61"/>
      <c r="L76" s="47"/>
      <c r="M76" s="47"/>
      <c r="N76" s="47"/>
      <c r="O76" s="67"/>
      <c r="P76" s="47"/>
      <c r="Q76" s="47"/>
      <c r="R76" s="47"/>
      <c r="S76" s="73">
        <v>3</v>
      </c>
      <c r="T76" s="65">
        <f t="shared" ref="T76:T84" si="122">P76+S76</f>
        <v>3</v>
      </c>
      <c r="U76" s="65">
        <f t="shared" ref="U76:U84" si="123">Q76+S76</f>
        <v>3</v>
      </c>
      <c r="V76" s="65">
        <f t="shared" ref="V76:V84" si="124">R76+S76</f>
        <v>3</v>
      </c>
    </row>
    <row r="77" s="1" customFormat="1" ht="16" customHeight="1" spans="1:23">
      <c r="A77" s="32">
        <v>71</v>
      </c>
      <c r="B77" s="46" t="s">
        <v>36</v>
      </c>
      <c r="C77" s="43">
        <v>2959</v>
      </c>
      <c r="D77" s="43">
        <v>2904</v>
      </c>
      <c r="E77" s="43">
        <v>3313</v>
      </c>
      <c r="F77" s="36">
        <f t="shared" ref="F77:F84" si="125">$F$7</f>
        <v>0.6</v>
      </c>
      <c r="G77" s="36">
        <v>0.7</v>
      </c>
      <c r="H77" s="36">
        <v>0.9</v>
      </c>
      <c r="I77" s="32">
        <f t="shared" ref="I77:I84" si="126">$I$7</f>
        <v>658</v>
      </c>
      <c r="J77" s="32">
        <f t="shared" ref="J77:J84" si="127">$J$7</f>
        <v>50</v>
      </c>
      <c r="K77" s="32">
        <f t="shared" ref="K77:K84" si="128">$K$7</f>
        <v>708</v>
      </c>
      <c r="L77" s="65">
        <f t="shared" ref="L77:L84" si="129">C77*F77*K77/10000</f>
        <v>125.69832</v>
      </c>
      <c r="M77" s="65">
        <f t="shared" ref="M77:M84" si="130">D77*G77*K77/10000</f>
        <v>143.92224</v>
      </c>
      <c r="N77" s="65">
        <f t="shared" ref="N77:N84" si="131">E77*H77*K77/10000</f>
        <v>211.10436</v>
      </c>
      <c r="O77" s="68">
        <v>1</v>
      </c>
      <c r="P77" s="60">
        <f t="shared" ref="P77:P84" si="132">L77*O77</f>
        <v>125.69832</v>
      </c>
      <c r="Q77" s="60">
        <f t="shared" ref="Q77:Q84" si="133">M77*O77</f>
        <v>143.92224</v>
      </c>
      <c r="R77" s="60">
        <f t="shared" ref="R77:R84" si="134">N77*O77</f>
        <v>211.10436</v>
      </c>
      <c r="S77" s="72">
        <v>5</v>
      </c>
      <c r="T77" s="65">
        <f t="shared" si="122"/>
        <v>130.69832</v>
      </c>
      <c r="U77" s="65">
        <f t="shared" si="123"/>
        <v>148.92224</v>
      </c>
      <c r="V77" s="65">
        <f t="shared" si="124"/>
        <v>216.10436</v>
      </c>
      <c r="W77" s="6"/>
    </row>
    <row r="78" s="1" customFormat="1" ht="16" hidden="1" customHeight="1" spans="1:23">
      <c r="A78" s="32">
        <v>72</v>
      </c>
      <c r="B78" s="46" t="s">
        <v>37</v>
      </c>
      <c r="C78" s="43">
        <v>6135</v>
      </c>
      <c r="D78" s="43">
        <v>5735</v>
      </c>
      <c r="E78" s="43">
        <v>5911</v>
      </c>
      <c r="F78" s="36">
        <f t="shared" si="125"/>
        <v>0.6</v>
      </c>
      <c r="G78" s="36">
        <v>0.7</v>
      </c>
      <c r="H78" s="36">
        <v>0.9</v>
      </c>
      <c r="I78" s="32">
        <f t="shared" si="126"/>
        <v>658</v>
      </c>
      <c r="J78" s="32">
        <f t="shared" si="127"/>
        <v>50</v>
      </c>
      <c r="K78" s="32">
        <f t="shared" si="128"/>
        <v>708</v>
      </c>
      <c r="L78" s="65">
        <f t="shared" si="129"/>
        <v>260.6148</v>
      </c>
      <c r="M78" s="65">
        <f t="shared" si="130"/>
        <v>284.2266</v>
      </c>
      <c r="N78" s="65">
        <f t="shared" si="131"/>
        <v>376.64892</v>
      </c>
      <c r="O78" s="68">
        <v>1</v>
      </c>
      <c r="P78" s="60">
        <f t="shared" si="132"/>
        <v>260.6148</v>
      </c>
      <c r="Q78" s="60">
        <f t="shared" si="133"/>
        <v>284.2266</v>
      </c>
      <c r="R78" s="60">
        <f t="shared" si="134"/>
        <v>376.64892</v>
      </c>
      <c r="S78" s="72">
        <v>5</v>
      </c>
      <c r="T78" s="65">
        <f t="shared" si="122"/>
        <v>265.6148</v>
      </c>
      <c r="U78" s="65">
        <f t="shared" si="123"/>
        <v>289.2266</v>
      </c>
      <c r="V78" s="65">
        <f t="shared" si="124"/>
        <v>381.64892</v>
      </c>
      <c r="W78" s="6" t="str">
        <f>VLOOKUP(B78,[1]Sheet2!$C$8:$G$46,5,0)</f>
        <v>441481000-兴宁市</v>
      </c>
    </row>
    <row r="79" s="1" customFormat="1" ht="16" customHeight="1" spans="1:23">
      <c r="A79" s="32">
        <v>73</v>
      </c>
      <c r="B79" s="46" t="s">
        <v>38</v>
      </c>
      <c r="C79" s="43">
        <v>3838</v>
      </c>
      <c r="D79" s="43">
        <v>3810</v>
      </c>
      <c r="E79" s="43">
        <v>4382</v>
      </c>
      <c r="F79" s="36">
        <f t="shared" si="125"/>
        <v>0.6</v>
      </c>
      <c r="G79" s="36">
        <v>0.7</v>
      </c>
      <c r="H79" s="36">
        <v>0.9</v>
      </c>
      <c r="I79" s="32">
        <f t="shared" si="126"/>
        <v>658</v>
      </c>
      <c r="J79" s="32">
        <f t="shared" si="127"/>
        <v>50</v>
      </c>
      <c r="K79" s="32">
        <f t="shared" si="128"/>
        <v>708</v>
      </c>
      <c r="L79" s="65">
        <f t="shared" si="129"/>
        <v>163.03824</v>
      </c>
      <c r="M79" s="65">
        <f t="shared" si="130"/>
        <v>188.8236</v>
      </c>
      <c r="N79" s="65">
        <f t="shared" si="131"/>
        <v>279.22104</v>
      </c>
      <c r="O79" s="68">
        <v>1</v>
      </c>
      <c r="P79" s="60">
        <f t="shared" si="132"/>
        <v>163.03824</v>
      </c>
      <c r="Q79" s="60">
        <f t="shared" si="133"/>
        <v>188.8236</v>
      </c>
      <c r="R79" s="60">
        <f t="shared" si="134"/>
        <v>279.22104</v>
      </c>
      <c r="S79" s="72">
        <v>5</v>
      </c>
      <c r="T79" s="65">
        <f t="shared" si="122"/>
        <v>168.03824</v>
      </c>
      <c r="U79" s="65">
        <f t="shared" si="123"/>
        <v>193.8236</v>
      </c>
      <c r="V79" s="65">
        <f t="shared" si="124"/>
        <v>284.22104</v>
      </c>
      <c r="W79" s="6"/>
    </row>
    <row r="80" s="1" customFormat="1" ht="16" customHeight="1" spans="1:23">
      <c r="A80" s="32">
        <v>74</v>
      </c>
      <c r="B80" s="46" t="s">
        <v>39</v>
      </c>
      <c r="C80" s="43">
        <v>1308</v>
      </c>
      <c r="D80" s="43">
        <v>1263</v>
      </c>
      <c r="E80" s="43">
        <v>1394</v>
      </c>
      <c r="F80" s="36">
        <f t="shared" si="125"/>
        <v>0.6</v>
      </c>
      <c r="G80" s="36">
        <v>0.7</v>
      </c>
      <c r="H80" s="36">
        <v>0.9</v>
      </c>
      <c r="I80" s="32">
        <f t="shared" si="126"/>
        <v>658</v>
      </c>
      <c r="J80" s="32">
        <f t="shared" si="127"/>
        <v>50</v>
      </c>
      <c r="K80" s="32">
        <f t="shared" si="128"/>
        <v>708</v>
      </c>
      <c r="L80" s="65">
        <f t="shared" si="129"/>
        <v>55.56384</v>
      </c>
      <c r="M80" s="65">
        <f t="shared" si="130"/>
        <v>62.59428</v>
      </c>
      <c r="N80" s="65">
        <f t="shared" si="131"/>
        <v>88.82568</v>
      </c>
      <c r="O80" s="68">
        <v>1</v>
      </c>
      <c r="P80" s="60">
        <f t="shared" si="132"/>
        <v>55.56384</v>
      </c>
      <c r="Q80" s="60">
        <f t="shared" si="133"/>
        <v>62.59428</v>
      </c>
      <c r="R80" s="60">
        <f t="shared" si="134"/>
        <v>88.82568</v>
      </c>
      <c r="S80" s="72">
        <v>5</v>
      </c>
      <c r="T80" s="65">
        <f t="shared" si="122"/>
        <v>60.56384</v>
      </c>
      <c r="U80" s="65">
        <f t="shared" si="123"/>
        <v>67.59428</v>
      </c>
      <c r="V80" s="65">
        <f t="shared" si="124"/>
        <v>93.82568</v>
      </c>
      <c r="W80" s="6"/>
    </row>
    <row r="81" s="1" customFormat="1" ht="16" customHeight="1" spans="1:23">
      <c r="A81" s="32">
        <v>75</v>
      </c>
      <c r="B81" s="46" t="s">
        <v>40</v>
      </c>
      <c r="C81" s="43">
        <v>1275</v>
      </c>
      <c r="D81" s="43">
        <v>1164</v>
      </c>
      <c r="E81" s="43">
        <v>1360</v>
      </c>
      <c r="F81" s="36">
        <f t="shared" si="125"/>
        <v>0.6</v>
      </c>
      <c r="G81" s="36">
        <v>0.7</v>
      </c>
      <c r="H81" s="36">
        <v>0.9</v>
      </c>
      <c r="I81" s="32">
        <f t="shared" si="126"/>
        <v>658</v>
      </c>
      <c r="J81" s="32">
        <f t="shared" si="127"/>
        <v>50</v>
      </c>
      <c r="K81" s="32">
        <f t="shared" si="128"/>
        <v>708</v>
      </c>
      <c r="L81" s="65">
        <f t="shared" si="129"/>
        <v>54.162</v>
      </c>
      <c r="M81" s="65">
        <f t="shared" si="130"/>
        <v>57.68784</v>
      </c>
      <c r="N81" s="65">
        <f t="shared" si="131"/>
        <v>86.6592</v>
      </c>
      <c r="O81" s="68">
        <v>1</v>
      </c>
      <c r="P81" s="60">
        <f t="shared" si="132"/>
        <v>54.162</v>
      </c>
      <c r="Q81" s="60">
        <f t="shared" si="133"/>
        <v>57.68784</v>
      </c>
      <c r="R81" s="60">
        <f t="shared" si="134"/>
        <v>86.6592</v>
      </c>
      <c r="S81" s="72">
        <v>5</v>
      </c>
      <c r="T81" s="65">
        <f t="shared" si="122"/>
        <v>59.162</v>
      </c>
      <c r="U81" s="65">
        <f t="shared" si="123"/>
        <v>62.68784</v>
      </c>
      <c r="V81" s="65">
        <f t="shared" si="124"/>
        <v>91.6592</v>
      </c>
      <c r="W81" s="6"/>
    </row>
    <row r="82" s="1" customFormat="1" ht="16" hidden="1" customHeight="1" spans="1:23">
      <c r="A82" s="32">
        <v>76</v>
      </c>
      <c r="B82" s="46" t="s">
        <v>41</v>
      </c>
      <c r="C82" s="43">
        <v>2494</v>
      </c>
      <c r="D82" s="43">
        <v>2551</v>
      </c>
      <c r="E82" s="43">
        <v>2515</v>
      </c>
      <c r="F82" s="36">
        <f t="shared" si="125"/>
        <v>0.6</v>
      </c>
      <c r="G82" s="36">
        <v>0.7</v>
      </c>
      <c r="H82" s="36">
        <v>0.9</v>
      </c>
      <c r="I82" s="32">
        <f t="shared" si="126"/>
        <v>658</v>
      </c>
      <c r="J82" s="32">
        <f t="shared" si="127"/>
        <v>50</v>
      </c>
      <c r="K82" s="32">
        <f t="shared" si="128"/>
        <v>708</v>
      </c>
      <c r="L82" s="65">
        <f t="shared" si="129"/>
        <v>105.94512</v>
      </c>
      <c r="M82" s="65">
        <f t="shared" si="130"/>
        <v>126.42756</v>
      </c>
      <c r="N82" s="65">
        <f t="shared" si="131"/>
        <v>160.2558</v>
      </c>
      <c r="O82" s="68">
        <v>1</v>
      </c>
      <c r="P82" s="60">
        <f t="shared" si="132"/>
        <v>105.94512</v>
      </c>
      <c r="Q82" s="60">
        <f t="shared" si="133"/>
        <v>126.42756</v>
      </c>
      <c r="R82" s="60">
        <f t="shared" si="134"/>
        <v>160.2558</v>
      </c>
      <c r="S82" s="72">
        <v>5</v>
      </c>
      <c r="T82" s="65">
        <f t="shared" si="122"/>
        <v>110.94512</v>
      </c>
      <c r="U82" s="65">
        <f t="shared" si="123"/>
        <v>131.42756</v>
      </c>
      <c r="V82" s="65">
        <f t="shared" si="124"/>
        <v>165.2558</v>
      </c>
      <c r="W82" s="6" t="str">
        <f>VLOOKUP(B82,[1]Sheet2!$C$8:$G$46,5,0)</f>
        <v>441422000-大埔县</v>
      </c>
    </row>
    <row r="83" s="1" customFormat="1" ht="16" hidden="1" customHeight="1" spans="1:23">
      <c r="A83" s="32">
        <v>77</v>
      </c>
      <c r="B83" s="46" t="s">
        <v>42</v>
      </c>
      <c r="C83" s="43">
        <v>3640</v>
      </c>
      <c r="D83" s="43">
        <v>3506</v>
      </c>
      <c r="E83" s="43">
        <v>4003</v>
      </c>
      <c r="F83" s="36">
        <f t="shared" si="125"/>
        <v>0.6</v>
      </c>
      <c r="G83" s="36">
        <v>0.7</v>
      </c>
      <c r="H83" s="36">
        <v>0.9</v>
      </c>
      <c r="I83" s="32">
        <f t="shared" si="126"/>
        <v>658</v>
      </c>
      <c r="J83" s="32">
        <f t="shared" si="127"/>
        <v>50</v>
      </c>
      <c r="K83" s="32">
        <f t="shared" si="128"/>
        <v>708</v>
      </c>
      <c r="L83" s="65">
        <f t="shared" si="129"/>
        <v>154.6272</v>
      </c>
      <c r="M83" s="65">
        <f t="shared" si="130"/>
        <v>173.75736</v>
      </c>
      <c r="N83" s="65">
        <f t="shared" si="131"/>
        <v>255.07116</v>
      </c>
      <c r="O83" s="68">
        <v>1</v>
      </c>
      <c r="P83" s="60">
        <f t="shared" si="132"/>
        <v>154.6272</v>
      </c>
      <c r="Q83" s="60">
        <f t="shared" si="133"/>
        <v>173.75736</v>
      </c>
      <c r="R83" s="60">
        <f t="shared" si="134"/>
        <v>255.07116</v>
      </c>
      <c r="S83" s="72">
        <v>5</v>
      </c>
      <c r="T83" s="65">
        <f t="shared" si="122"/>
        <v>159.6272</v>
      </c>
      <c r="U83" s="65">
        <f t="shared" si="123"/>
        <v>178.75736</v>
      </c>
      <c r="V83" s="65">
        <f t="shared" si="124"/>
        <v>260.07116</v>
      </c>
      <c r="W83" s="6" t="str">
        <f>VLOOKUP(B83,[1]Sheet2!$C$8:$G$46,5,0)</f>
        <v>441423000-丰顺县</v>
      </c>
    </row>
    <row r="84" s="1" customFormat="1" ht="16" hidden="1" customHeight="1" spans="1:23">
      <c r="A84" s="32">
        <v>78</v>
      </c>
      <c r="B84" s="46" t="s">
        <v>43</v>
      </c>
      <c r="C84" s="43">
        <v>8479</v>
      </c>
      <c r="D84" s="43">
        <v>7839</v>
      </c>
      <c r="E84" s="43">
        <v>8185</v>
      </c>
      <c r="F84" s="36">
        <f t="shared" si="125"/>
        <v>0.6</v>
      </c>
      <c r="G84" s="36">
        <v>0.7</v>
      </c>
      <c r="H84" s="36">
        <v>0.9</v>
      </c>
      <c r="I84" s="32">
        <f t="shared" si="126"/>
        <v>658</v>
      </c>
      <c r="J84" s="32">
        <f t="shared" si="127"/>
        <v>50</v>
      </c>
      <c r="K84" s="32">
        <f t="shared" si="128"/>
        <v>708</v>
      </c>
      <c r="L84" s="65">
        <f t="shared" si="129"/>
        <v>360.18792</v>
      </c>
      <c r="M84" s="65">
        <f t="shared" si="130"/>
        <v>388.50084</v>
      </c>
      <c r="N84" s="65">
        <f t="shared" si="131"/>
        <v>521.5482</v>
      </c>
      <c r="O84" s="68">
        <v>1</v>
      </c>
      <c r="P84" s="60">
        <f t="shared" si="132"/>
        <v>360.18792</v>
      </c>
      <c r="Q84" s="60">
        <f t="shared" si="133"/>
        <v>388.50084</v>
      </c>
      <c r="R84" s="60">
        <f t="shared" si="134"/>
        <v>521.5482</v>
      </c>
      <c r="S84" s="72">
        <v>5</v>
      </c>
      <c r="T84" s="65">
        <f t="shared" si="122"/>
        <v>365.18792</v>
      </c>
      <c r="U84" s="65">
        <f t="shared" si="123"/>
        <v>393.50084</v>
      </c>
      <c r="V84" s="65">
        <f t="shared" si="124"/>
        <v>526.5482</v>
      </c>
      <c r="W84" s="6" t="str">
        <f>VLOOKUP(B84,[1]Sheet2!$C$8:$G$46,5,0)</f>
        <v>441424000-五华县</v>
      </c>
    </row>
    <row r="85" s="6" customFormat="1" ht="16" customHeight="1" spans="1:22">
      <c r="A85" s="32">
        <v>79</v>
      </c>
      <c r="B85" s="44" t="s">
        <v>44</v>
      </c>
      <c r="C85" s="45">
        <f t="shared" ref="C85:E85" si="135">SUM(C86:C91)</f>
        <v>45408</v>
      </c>
      <c r="D85" s="45">
        <f t="shared" si="135"/>
        <v>47042</v>
      </c>
      <c r="E85" s="45">
        <f t="shared" si="135"/>
        <v>51791</v>
      </c>
      <c r="F85" s="39"/>
      <c r="G85" s="39"/>
      <c r="H85" s="39"/>
      <c r="I85" s="61"/>
      <c r="J85" s="61"/>
      <c r="K85" s="61"/>
      <c r="L85" s="45">
        <f t="shared" ref="L85:N85" si="136">SUM(L86:L91)</f>
        <v>1928.93184</v>
      </c>
      <c r="M85" s="45">
        <f t="shared" si="136"/>
        <v>2331.40152</v>
      </c>
      <c r="N85" s="45">
        <f t="shared" si="136"/>
        <v>3300.12252</v>
      </c>
      <c r="O85" s="67"/>
      <c r="P85" s="45">
        <f t="shared" ref="P85:S85" si="137">SUM(P86:P91)</f>
        <v>1400.65056</v>
      </c>
      <c r="Q85" s="45">
        <f t="shared" si="137"/>
        <v>1689.510312</v>
      </c>
      <c r="R85" s="45">
        <f t="shared" si="137"/>
        <v>2395.623492</v>
      </c>
      <c r="S85" s="45">
        <f t="shared" si="137"/>
        <v>28</v>
      </c>
      <c r="T85" s="45">
        <f t="shared" ref="T85" si="138">SUM(T86:T91)</f>
        <v>1428.65056</v>
      </c>
      <c r="U85" s="45">
        <f t="shared" ref="U85" si="139">SUM(U86:U91)</f>
        <v>1717.510312</v>
      </c>
      <c r="V85" s="45">
        <f t="shared" ref="V85" si="140">SUM(V86:V91)</f>
        <v>2423.623492</v>
      </c>
    </row>
    <row r="86" s="6" customFormat="1" ht="16" customHeight="1" spans="1:22">
      <c r="A86" s="32">
        <v>80</v>
      </c>
      <c r="B86" s="40" t="s">
        <v>9</v>
      </c>
      <c r="C86" s="47"/>
      <c r="D86" s="47"/>
      <c r="E86" s="47"/>
      <c r="F86" s="39"/>
      <c r="G86" s="39"/>
      <c r="H86" s="39"/>
      <c r="I86" s="61"/>
      <c r="J86" s="61"/>
      <c r="K86" s="61"/>
      <c r="L86" s="47"/>
      <c r="M86" s="47"/>
      <c r="N86" s="47"/>
      <c r="O86" s="67"/>
      <c r="P86" s="47"/>
      <c r="Q86" s="47"/>
      <c r="R86" s="47"/>
      <c r="S86" s="73">
        <v>3</v>
      </c>
      <c r="T86" s="65">
        <f t="shared" ref="T86:T91" si="141">P86+S86</f>
        <v>3</v>
      </c>
      <c r="U86" s="65">
        <f t="shared" ref="U86:U91" si="142">Q86+S86</f>
        <v>3</v>
      </c>
      <c r="V86" s="65">
        <f t="shared" ref="V86:V91" si="143">R86+S86</f>
        <v>3</v>
      </c>
    </row>
    <row r="87" s="1" customFormat="1" ht="16" customHeight="1" spans="1:23">
      <c r="A87" s="32">
        <v>81</v>
      </c>
      <c r="B87" s="46" t="s">
        <v>45</v>
      </c>
      <c r="C87" s="43">
        <v>15307</v>
      </c>
      <c r="D87" s="43">
        <v>16130</v>
      </c>
      <c r="E87" s="43">
        <v>17611</v>
      </c>
      <c r="F87" s="36">
        <f t="shared" ref="F87:F91" si="144">$F$7</f>
        <v>0.6</v>
      </c>
      <c r="G87" s="36">
        <v>0.7</v>
      </c>
      <c r="H87" s="36">
        <v>0.9</v>
      </c>
      <c r="I87" s="32">
        <f>$I$7</f>
        <v>658</v>
      </c>
      <c r="J87" s="32">
        <f>$J$7</f>
        <v>50</v>
      </c>
      <c r="K87" s="32">
        <f>$K$7</f>
        <v>708</v>
      </c>
      <c r="L87" s="65">
        <f t="shared" ref="L87:L91" si="145">C87*F87*K87/10000</f>
        <v>650.24136</v>
      </c>
      <c r="M87" s="65">
        <f t="shared" ref="M87:M91" si="146">D87*G87*K87/10000</f>
        <v>799.4028</v>
      </c>
      <c r="N87" s="65">
        <f t="shared" ref="N87:N91" si="147">E87*H87*K87/10000</f>
        <v>1122.17292</v>
      </c>
      <c r="O87" s="68">
        <v>0.65</v>
      </c>
      <c r="P87" s="60">
        <f t="shared" ref="P87:P91" si="148">L87*O87</f>
        <v>422.656884</v>
      </c>
      <c r="Q87" s="60">
        <f t="shared" ref="Q87:Q91" si="149">M87*O87</f>
        <v>519.61182</v>
      </c>
      <c r="R87" s="60">
        <f t="shared" ref="R87:R91" si="150">N87*O87</f>
        <v>729.412398</v>
      </c>
      <c r="S87" s="72">
        <v>5</v>
      </c>
      <c r="T87" s="65">
        <f t="shared" si="141"/>
        <v>427.656884</v>
      </c>
      <c r="U87" s="65">
        <f t="shared" si="142"/>
        <v>524.61182</v>
      </c>
      <c r="V87" s="65">
        <f t="shared" si="143"/>
        <v>734.412398</v>
      </c>
      <c r="W87" s="6"/>
    </row>
    <row r="88" s="1" customFormat="1" ht="16" customHeight="1" spans="1:23">
      <c r="A88" s="32">
        <v>82</v>
      </c>
      <c r="B88" s="46" t="s">
        <v>46</v>
      </c>
      <c r="C88" s="43">
        <v>9553</v>
      </c>
      <c r="D88" s="43">
        <v>10084</v>
      </c>
      <c r="E88" s="43">
        <v>11460</v>
      </c>
      <c r="F88" s="36">
        <f t="shared" si="144"/>
        <v>0.6</v>
      </c>
      <c r="G88" s="36">
        <v>0.7</v>
      </c>
      <c r="H88" s="36">
        <v>0.9</v>
      </c>
      <c r="I88" s="32">
        <f>$I$7</f>
        <v>658</v>
      </c>
      <c r="J88" s="32">
        <f>$J$7</f>
        <v>50</v>
      </c>
      <c r="K88" s="32">
        <f>$K$7</f>
        <v>708</v>
      </c>
      <c r="L88" s="65">
        <f t="shared" si="145"/>
        <v>405.81144</v>
      </c>
      <c r="M88" s="65">
        <f t="shared" si="146"/>
        <v>499.76304</v>
      </c>
      <c r="N88" s="65">
        <f t="shared" si="147"/>
        <v>730.2312</v>
      </c>
      <c r="O88" s="68">
        <v>0.65</v>
      </c>
      <c r="P88" s="60">
        <f t="shared" si="148"/>
        <v>263.777436</v>
      </c>
      <c r="Q88" s="60">
        <f t="shared" si="149"/>
        <v>324.845976</v>
      </c>
      <c r="R88" s="60">
        <f t="shared" si="150"/>
        <v>474.65028</v>
      </c>
      <c r="S88" s="72">
        <v>5</v>
      </c>
      <c r="T88" s="65">
        <f t="shared" si="141"/>
        <v>268.777436</v>
      </c>
      <c r="U88" s="65">
        <f t="shared" si="142"/>
        <v>329.845976</v>
      </c>
      <c r="V88" s="65">
        <f t="shared" si="143"/>
        <v>479.65028</v>
      </c>
      <c r="W88" s="6"/>
    </row>
    <row r="89" s="1" customFormat="1" ht="16" customHeight="1" spans="1:23">
      <c r="A89" s="32">
        <v>83</v>
      </c>
      <c r="B89" s="46" t="s">
        <v>47</v>
      </c>
      <c r="C89" s="43">
        <v>8368</v>
      </c>
      <c r="D89" s="43">
        <v>8530</v>
      </c>
      <c r="E89" s="43">
        <v>9649</v>
      </c>
      <c r="F89" s="36">
        <f t="shared" si="144"/>
        <v>0.6</v>
      </c>
      <c r="G89" s="36">
        <v>0.7</v>
      </c>
      <c r="H89" s="36">
        <v>0.9</v>
      </c>
      <c r="I89" s="32">
        <f>$I$7</f>
        <v>658</v>
      </c>
      <c r="J89" s="32">
        <f>$J$7</f>
        <v>50</v>
      </c>
      <c r="K89" s="32">
        <f>$K$7</f>
        <v>708</v>
      </c>
      <c r="L89" s="65">
        <f t="shared" si="145"/>
        <v>355.47264</v>
      </c>
      <c r="M89" s="65">
        <f t="shared" si="146"/>
        <v>422.7468</v>
      </c>
      <c r="N89" s="65">
        <f t="shared" si="147"/>
        <v>614.83428</v>
      </c>
      <c r="O89" s="68">
        <v>1</v>
      </c>
      <c r="P89" s="60">
        <f t="shared" si="148"/>
        <v>355.47264</v>
      </c>
      <c r="Q89" s="60">
        <f t="shared" si="149"/>
        <v>422.7468</v>
      </c>
      <c r="R89" s="60">
        <f t="shared" si="150"/>
        <v>614.83428</v>
      </c>
      <c r="S89" s="72">
        <v>5</v>
      </c>
      <c r="T89" s="65">
        <f t="shared" si="141"/>
        <v>360.47264</v>
      </c>
      <c r="U89" s="65">
        <f t="shared" si="142"/>
        <v>427.7468</v>
      </c>
      <c r="V89" s="65">
        <f t="shared" si="143"/>
        <v>619.83428</v>
      </c>
      <c r="W89" s="6"/>
    </row>
    <row r="90" s="1" customFormat="1" ht="16" hidden="1" customHeight="1" spans="1:23">
      <c r="A90" s="32">
        <v>84</v>
      </c>
      <c r="B90" s="46" t="s">
        <v>48</v>
      </c>
      <c r="C90" s="43">
        <v>9540</v>
      </c>
      <c r="D90" s="43">
        <v>9661</v>
      </c>
      <c r="E90" s="43">
        <v>10297</v>
      </c>
      <c r="F90" s="36">
        <f t="shared" si="144"/>
        <v>0.6</v>
      </c>
      <c r="G90" s="36">
        <v>0.7</v>
      </c>
      <c r="H90" s="36">
        <v>0.9</v>
      </c>
      <c r="I90" s="32">
        <f>$I$7</f>
        <v>658</v>
      </c>
      <c r="J90" s="32">
        <f>$J$7</f>
        <v>50</v>
      </c>
      <c r="K90" s="32">
        <f>$K$7</f>
        <v>708</v>
      </c>
      <c r="L90" s="65">
        <f t="shared" si="145"/>
        <v>405.2592</v>
      </c>
      <c r="M90" s="65">
        <f t="shared" si="146"/>
        <v>478.79916</v>
      </c>
      <c r="N90" s="65">
        <f t="shared" si="147"/>
        <v>656.12484</v>
      </c>
      <c r="O90" s="68">
        <v>0.65</v>
      </c>
      <c r="P90" s="60">
        <f t="shared" si="148"/>
        <v>263.41848</v>
      </c>
      <c r="Q90" s="60">
        <f t="shared" si="149"/>
        <v>311.219454</v>
      </c>
      <c r="R90" s="60">
        <f t="shared" si="150"/>
        <v>426.481146</v>
      </c>
      <c r="S90" s="72">
        <v>5</v>
      </c>
      <c r="T90" s="65">
        <f t="shared" si="141"/>
        <v>268.41848</v>
      </c>
      <c r="U90" s="65">
        <f t="shared" si="142"/>
        <v>316.219454</v>
      </c>
      <c r="V90" s="65">
        <f t="shared" si="143"/>
        <v>431.481146</v>
      </c>
      <c r="W90" s="6" t="str">
        <f>VLOOKUP(B90,[1]Sheet2!$C$8:$G$46,5,0)</f>
        <v>441322000-博罗县</v>
      </c>
    </row>
    <row r="91" s="1" customFormat="1" ht="16" customHeight="1" spans="1:23">
      <c r="A91" s="32">
        <v>85</v>
      </c>
      <c r="B91" s="46" t="s">
        <v>49</v>
      </c>
      <c r="C91" s="43">
        <v>2640</v>
      </c>
      <c r="D91" s="43">
        <v>2637</v>
      </c>
      <c r="E91" s="43">
        <v>2774</v>
      </c>
      <c r="F91" s="36">
        <f t="shared" si="144"/>
        <v>0.6</v>
      </c>
      <c r="G91" s="36">
        <v>0.7</v>
      </c>
      <c r="H91" s="36">
        <v>0.9</v>
      </c>
      <c r="I91" s="32">
        <f>$I$7</f>
        <v>658</v>
      </c>
      <c r="J91" s="32">
        <f>$J$7</f>
        <v>50</v>
      </c>
      <c r="K91" s="32">
        <f>$K$7</f>
        <v>708</v>
      </c>
      <c r="L91" s="65">
        <f t="shared" si="145"/>
        <v>112.1472</v>
      </c>
      <c r="M91" s="65">
        <f t="shared" si="146"/>
        <v>130.68972</v>
      </c>
      <c r="N91" s="65">
        <f t="shared" si="147"/>
        <v>176.75928</v>
      </c>
      <c r="O91" s="68">
        <v>0.85</v>
      </c>
      <c r="P91" s="60">
        <f t="shared" si="148"/>
        <v>95.32512</v>
      </c>
      <c r="Q91" s="60">
        <f t="shared" si="149"/>
        <v>111.086262</v>
      </c>
      <c r="R91" s="60">
        <f t="shared" si="150"/>
        <v>150.245388</v>
      </c>
      <c r="S91" s="72">
        <v>5</v>
      </c>
      <c r="T91" s="65">
        <f t="shared" si="141"/>
        <v>100.32512</v>
      </c>
      <c r="U91" s="65">
        <f t="shared" si="142"/>
        <v>116.086262</v>
      </c>
      <c r="V91" s="65">
        <f t="shared" si="143"/>
        <v>155.245388</v>
      </c>
      <c r="W91" s="6"/>
    </row>
    <row r="92" s="6" customFormat="1" ht="16" customHeight="1" spans="1:22">
      <c r="A92" s="32">
        <v>86</v>
      </c>
      <c r="B92" s="44" t="s">
        <v>50</v>
      </c>
      <c r="C92" s="45">
        <f t="shared" ref="C92:E92" si="151">SUM(C93:C97)</f>
        <v>21484</v>
      </c>
      <c r="D92" s="45">
        <f t="shared" si="151"/>
        <v>21644</v>
      </c>
      <c r="E92" s="45">
        <f t="shared" si="151"/>
        <v>24148</v>
      </c>
      <c r="F92" s="39"/>
      <c r="G92" s="39"/>
      <c r="H92" s="39"/>
      <c r="I92" s="61"/>
      <c r="J92" s="61"/>
      <c r="K92" s="61"/>
      <c r="L92" s="45">
        <f t="shared" ref="L92:N92" si="152">SUM(L93:L97)</f>
        <v>912.64032</v>
      </c>
      <c r="M92" s="45">
        <f t="shared" si="152"/>
        <v>1072.67664</v>
      </c>
      <c r="N92" s="45">
        <f t="shared" si="152"/>
        <v>1538.71056</v>
      </c>
      <c r="O92" s="62"/>
      <c r="P92" s="45">
        <f t="shared" ref="P92:S92" si="153">SUM(P93:P97)</f>
        <v>912.64032</v>
      </c>
      <c r="Q92" s="45">
        <f t="shared" si="153"/>
        <v>1072.67664</v>
      </c>
      <c r="R92" s="45">
        <f t="shared" si="153"/>
        <v>1538.71056</v>
      </c>
      <c r="S92" s="45">
        <f t="shared" si="153"/>
        <v>23</v>
      </c>
      <c r="T92" s="45">
        <f t="shared" ref="T92" si="154">SUM(T93:T97)</f>
        <v>935.64032</v>
      </c>
      <c r="U92" s="45">
        <f t="shared" ref="U92:V92" si="155">SUM(U93:U97)</f>
        <v>1095.67664</v>
      </c>
      <c r="V92" s="45">
        <f t="shared" si="155"/>
        <v>1561.71056</v>
      </c>
    </row>
    <row r="93" s="6" customFormat="1" ht="16" customHeight="1" spans="1:22">
      <c r="A93" s="32">
        <v>87</v>
      </c>
      <c r="B93" s="46" t="s">
        <v>9</v>
      </c>
      <c r="C93" s="47"/>
      <c r="D93" s="47"/>
      <c r="E93" s="47"/>
      <c r="F93" s="39"/>
      <c r="G93" s="39"/>
      <c r="H93" s="39"/>
      <c r="I93" s="61"/>
      <c r="J93" s="61"/>
      <c r="K93" s="61"/>
      <c r="L93" s="47"/>
      <c r="M93" s="47"/>
      <c r="N93" s="47"/>
      <c r="O93" s="62"/>
      <c r="P93" s="47"/>
      <c r="Q93" s="47"/>
      <c r="R93" s="47"/>
      <c r="S93" s="73">
        <v>3</v>
      </c>
      <c r="T93" s="65">
        <f t="shared" ref="T93:T97" si="156">P93+S93</f>
        <v>3</v>
      </c>
      <c r="U93" s="65">
        <f t="shared" ref="U93:U97" si="157">Q93+S93</f>
        <v>3</v>
      </c>
      <c r="V93" s="65">
        <f t="shared" ref="V93:V97" si="158">R93+S93</f>
        <v>3</v>
      </c>
    </row>
    <row r="94" s="1" customFormat="1" ht="16" customHeight="1" spans="1:23">
      <c r="A94" s="32">
        <v>88</v>
      </c>
      <c r="B94" s="46" t="s">
        <v>51</v>
      </c>
      <c r="C94" s="43">
        <v>3121</v>
      </c>
      <c r="D94" s="43">
        <v>3124</v>
      </c>
      <c r="E94" s="43">
        <v>3637</v>
      </c>
      <c r="F94" s="36">
        <f t="shared" ref="F94:F97" si="159">$F$7</f>
        <v>0.6</v>
      </c>
      <c r="G94" s="36">
        <v>0.7</v>
      </c>
      <c r="H94" s="36">
        <v>0.9</v>
      </c>
      <c r="I94" s="32">
        <f>$I$7</f>
        <v>658</v>
      </c>
      <c r="J94" s="32">
        <f>$J$7</f>
        <v>50</v>
      </c>
      <c r="K94" s="32">
        <f>$K$7</f>
        <v>708</v>
      </c>
      <c r="L94" s="65">
        <f t="shared" ref="L94:L97" si="160">C94*F94*K94/10000</f>
        <v>132.58008</v>
      </c>
      <c r="M94" s="65">
        <f t="shared" ref="M94:M97" si="161">D94*G94*K94/10000</f>
        <v>154.82544</v>
      </c>
      <c r="N94" s="65">
        <f t="shared" ref="N94:N97" si="162">E94*H94*K94/10000</f>
        <v>231.74964</v>
      </c>
      <c r="O94" s="68">
        <v>1</v>
      </c>
      <c r="P94" s="60">
        <f t="shared" ref="P94:P97" si="163">L94*O94</f>
        <v>132.58008</v>
      </c>
      <c r="Q94" s="60">
        <f t="shared" ref="Q94:Q97" si="164">M94*O94</f>
        <v>154.82544</v>
      </c>
      <c r="R94" s="60">
        <f t="shared" ref="R94:R97" si="165">N94*O94</f>
        <v>231.74964</v>
      </c>
      <c r="S94" s="72">
        <v>5</v>
      </c>
      <c r="T94" s="65">
        <f t="shared" si="156"/>
        <v>137.58008</v>
      </c>
      <c r="U94" s="65">
        <f t="shared" si="157"/>
        <v>159.82544</v>
      </c>
      <c r="V94" s="65">
        <f t="shared" si="158"/>
        <v>236.74964</v>
      </c>
      <c r="W94" s="6"/>
    </row>
    <row r="95" s="1" customFormat="1" ht="16" hidden="1" customHeight="1" spans="1:23">
      <c r="A95" s="32">
        <v>89</v>
      </c>
      <c r="B95" s="46" t="s">
        <v>52</v>
      </c>
      <c r="C95" s="43">
        <v>10046</v>
      </c>
      <c r="D95" s="43">
        <v>10187</v>
      </c>
      <c r="E95" s="43">
        <v>11091</v>
      </c>
      <c r="F95" s="36">
        <f t="shared" si="159"/>
        <v>0.6</v>
      </c>
      <c r="G95" s="36">
        <v>0.7</v>
      </c>
      <c r="H95" s="36">
        <v>0.9</v>
      </c>
      <c r="I95" s="32">
        <f>$I$7</f>
        <v>658</v>
      </c>
      <c r="J95" s="32">
        <f>$J$7</f>
        <v>50</v>
      </c>
      <c r="K95" s="32">
        <f>$K$7</f>
        <v>708</v>
      </c>
      <c r="L95" s="65">
        <f t="shared" si="160"/>
        <v>426.75408</v>
      </c>
      <c r="M95" s="65">
        <f t="shared" si="161"/>
        <v>504.86772</v>
      </c>
      <c r="N95" s="65">
        <f t="shared" si="162"/>
        <v>706.71852</v>
      </c>
      <c r="O95" s="68">
        <v>1</v>
      </c>
      <c r="P95" s="60">
        <f t="shared" si="163"/>
        <v>426.75408</v>
      </c>
      <c r="Q95" s="60">
        <f t="shared" si="164"/>
        <v>504.86772</v>
      </c>
      <c r="R95" s="60">
        <f t="shared" si="165"/>
        <v>706.71852</v>
      </c>
      <c r="S95" s="72">
        <v>5</v>
      </c>
      <c r="T95" s="65">
        <f t="shared" si="156"/>
        <v>431.75408</v>
      </c>
      <c r="U95" s="65">
        <f t="shared" si="157"/>
        <v>509.86772</v>
      </c>
      <c r="V95" s="65">
        <f t="shared" si="158"/>
        <v>711.71852</v>
      </c>
      <c r="W95" s="6" t="str">
        <f>VLOOKUP(B95,[1]Sheet2!$C$8:$G$46,5,0)</f>
        <v>441581000-陆丰市</v>
      </c>
    </row>
    <row r="96" s="1" customFormat="1" ht="16" hidden="1" customHeight="1" spans="1:23">
      <c r="A96" s="32">
        <v>90</v>
      </c>
      <c r="B96" s="46" t="s">
        <v>53</v>
      </c>
      <c r="C96" s="43">
        <v>6354</v>
      </c>
      <c r="D96" s="43">
        <v>6376</v>
      </c>
      <c r="E96" s="43">
        <v>7209</v>
      </c>
      <c r="F96" s="36">
        <f t="shared" si="159"/>
        <v>0.6</v>
      </c>
      <c r="G96" s="36">
        <v>0.7</v>
      </c>
      <c r="H96" s="36">
        <v>0.9</v>
      </c>
      <c r="I96" s="32">
        <f>$I$7</f>
        <v>658</v>
      </c>
      <c r="J96" s="32">
        <f>$J$7</f>
        <v>50</v>
      </c>
      <c r="K96" s="32">
        <f>$K$7</f>
        <v>708</v>
      </c>
      <c r="L96" s="65">
        <f t="shared" si="160"/>
        <v>269.91792</v>
      </c>
      <c r="M96" s="65">
        <f t="shared" si="161"/>
        <v>315.99456</v>
      </c>
      <c r="N96" s="65">
        <f t="shared" si="162"/>
        <v>459.35748</v>
      </c>
      <c r="O96" s="68">
        <v>1</v>
      </c>
      <c r="P96" s="60">
        <f t="shared" si="163"/>
        <v>269.91792</v>
      </c>
      <c r="Q96" s="60">
        <f t="shared" si="164"/>
        <v>315.99456</v>
      </c>
      <c r="R96" s="60">
        <f t="shared" si="165"/>
        <v>459.35748</v>
      </c>
      <c r="S96" s="72">
        <v>5</v>
      </c>
      <c r="T96" s="65">
        <f t="shared" si="156"/>
        <v>274.91792</v>
      </c>
      <c r="U96" s="65">
        <f t="shared" si="157"/>
        <v>320.99456</v>
      </c>
      <c r="V96" s="65">
        <f t="shared" si="158"/>
        <v>464.35748</v>
      </c>
      <c r="W96" s="6" t="str">
        <f>VLOOKUP(B96,[1]Sheet2!$C$8:$G$46,5,0)</f>
        <v>441521000-海丰县</v>
      </c>
    </row>
    <row r="97" s="1" customFormat="1" ht="16" hidden="1" customHeight="1" spans="1:23">
      <c r="A97" s="32">
        <v>91</v>
      </c>
      <c r="B97" s="46" t="s">
        <v>54</v>
      </c>
      <c r="C97" s="43">
        <v>1963</v>
      </c>
      <c r="D97" s="43">
        <v>1957</v>
      </c>
      <c r="E97" s="43">
        <v>2211</v>
      </c>
      <c r="F97" s="36">
        <f t="shared" si="159"/>
        <v>0.6</v>
      </c>
      <c r="G97" s="36">
        <v>0.7</v>
      </c>
      <c r="H97" s="36">
        <v>0.9</v>
      </c>
      <c r="I97" s="32">
        <f>$I$7</f>
        <v>658</v>
      </c>
      <c r="J97" s="32">
        <f>$J$7</f>
        <v>50</v>
      </c>
      <c r="K97" s="32">
        <f>$K$7</f>
        <v>708</v>
      </c>
      <c r="L97" s="65">
        <f t="shared" si="160"/>
        <v>83.38824</v>
      </c>
      <c r="M97" s="65">
        <f t="shared" si="161"/>
        <v>96.98892</v>
      </c>
      <c r="N97" s="65">
        <f t="shared" si="162"/>
        <v>140.88492</v>
      </c>
      <c r="O97" s="68">
        <v>1</v>
      </c>
      <c r="P97" s="60">
        <f t="shared" si="163"/>
        <v>83.38824</v>
      </c>
      <c r="Q97" s="60">
        <f t="shared" si="164"/>
        <v>96.98892</v>
      </c>
      <c r="R97" s="60">
        <f t="shared" si="165"/>
        <v>140.88492</v>
      </c>
      <c r="S97" s="72">
        <v>5</v>
      </c>
      <c r="T97" s="65">
        <f t="shared" si="156"/>
        <v>88.38824</v>
      </c>
      <c r="U97" s="65">
        <f t="shared" si="157"/>
        <v>101.98892</v>
      </c>
      <c r="V97" s="65">
        <f t="shared" si="158"/>
        <v>145.88492</v>
      </c>
      <c r="W97" s="6" t="str">
        <f>VLOOKUP(B97,[1]Sheet2!$C$8:$G$46,5,0)</f>
        <v>441523000-陆河县</v>
      </c>
    </row>
    <row r="98" s="4" customFormat="1" hidden="1" spans="1:22">
      <c r="A98" s="32">
        <v>92</v>
      </c>
      <c r="B98" s="37" t="s">
        <v>187</v>
      </c>
      <c r="C98" s="38">
        <f t="shared" ref="C98:E98" si="166">SUM(C99)</f>
        <v>57163</v>
      </c>
      <c r="D98" s="38">
        <f t="shared" si="166"/>
        <v>60677</v>
      </c>
      <c r="E98" s="38">
        <f t="shared" si="166"/>
        <v>67742</v>
      </c>
      <c r="F98" s="39"/>
      <c r="G98" s="39"/>
      <c r="H98" s="39"/>
      <c r="I98" s="61"/>
      <c r="J98" s="61"/>
      <c r="K98" s="61"/>
      <c r="L98" s="38">
        <f t="shared" ref="L98:N98" si="167">SUM(L99)</f>
        <v>2428.28424</v>
      </c>
      <c r="M98" s="38">
        <f t="shared" si="167"/>
        <v>3007.15212</v>
      </c>
      <c r="N98" s="38">
        <f t="shared" si="167"/>
        <v>4316.52024</v>
      </c>
      <c r="O98" s="62"/>
      <c r="P98" s="38">
        <f t="shared" ref="P98:S98" si="168">SUM(P99)</f>
        <v>0</v>
      </c>
      <c r="Q98" s="38">
        <f t="shared" si="168"/>
        <v>0</v>
      </c>
      <c r="R98" s="38">
        <f t="shared" si="168"/>
        <v>0</v>
      </c>
      <c r="S98" s="38">
        <f t="shared" si="168"/>
        <v>0</v>
      </c>
      <c r="T98" s="38">
        <f t="shared" ref="T98" si="169">SUM(T99)</f>
        <v>0</v>
      </c>
      <c r="U98" s="38">
        <f t="shared" ref="U98" si="170">SUM(U99)</f>
        <v>0</v>
      </c>
      <c r="V98" s="38">
        <f t="shared" ref="V98" si="171">SUM(V99)</f>
        <v>0</v>
      </c>
    </row>
    <row r="99" hidden="1" spans="1:16380">
      <c r="A99" s="32">
        <v>93</v>
      </c>
      <c r="B99" s="74" t="s">
        <v>9</v>
      </c>
      <c r="C99" s="43">
        <v>57163</v>
      </c>
      <c r="D99" s="43">
        <v>60677</v>
      </c>
      <c r="E99" s="43">
        <v>67742</v>
      </c>
      <c r="F99" s="36">
        <f t="shared" ref="F99" si="172">$F$7</f>
        <v>0.6</v>
      </c>
      <c r="G99" s="36">
        <v>0.7</v>
      </c>
      <c r="H99" s="36">
        <v>0.9</v>
      </c>
      <c r="I99" s="32">
        <f>$I$7</f>
        <v>658</v>
      </c>
      <c r="J99" s="32">
        <f>$J$7</f>
        <v>50</v>
      </c>
      <c r="K99" s="32">
        <f>$K$7</f>
        <v>708</v>
      </c>
      <c r="L99" s="65">
        <f>C99*F99*K99/10000</f>
        <v>2428.28424</v>
      </c>
      <c r="M99" s="65">
        <f>D99*G99*K99/10000</f>
        <v>3007.15212</v>
      </c>
      <c r="N99" s="65">
        <f>E99*H99*K99/10000</f>
        <v>4316.52024</v>
      </c>
      <c r="O99" s="66">
        <v>0</v>
      </c>
      <c r="P99" s="60">
        <f t="shared" ref="P99" si="173">L99*O99</f>
        <v>0</v>
      </c>
      <c r="Q99" s="60">
        <f t="shared" ref="Q99" si="174">M99*O99</f>
        <v>0</v>
      </c>
      <c r="R99" s="60">
        <f t="shared" ref="R99" si="175">N99*O99</f>
        <v>0</v>
      </c>
      <c r="S99" s="63">
        <v>0</v>
      </c>
      <c r="T99" s="65">
        <f t="shared" ref="T99" si="176">P99+S99</f>
        <v>0</v>
      </c>
      <c r="U99" s="65">
        <f t="shared" ref="U99" si="177">Q99+S99</f>
        <v>0</v>
      </c>
      <c r="V99" s="65">
        <f t="shared" ref="V99" si="178">R99+S99</f>
        <v>0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</row>
    <row r="100" s="4" customFormat="1" hidden="1" spans="1:22">
      <c r="A100" s="32">
        <v>94</v>
      </c>
      <c r="B100" s="37" t="s">
        <v>188</v>
      </c>
      <c r="C100" s="38">
        <f t="shared" ref="C100:E100" si="179">SUM(C101)</f>
        <v>23313</v>
      </c>
      <c r="D100" s="38">
        <f t="shared" si="179"/>
        <v>25034</v>
      </c>
      <c r="E100" s="38">
        <f t="shared" si="179"/>
        <v>26665</v>
      </c>
      <c r="F100" s="39"/>
      <c r="G100" s="39"/>
      <c r="H100" s="39"/>
      <c r="I100" s="61"/>
      <c r="J100" s="61"/>
      <c r="K100" s="61"/>
      <c r="L100" s="34">
        <f>SUM(L101)</f>
        <v>990.33624</v>
      </c>
      <c r="M100" s="34">
        <f t="shared" ref="M100" si="180">SUM(M101)</f>
        <v>1240.68504</v>
      </c>
      <c r="N100" s="34">
        <f t="shared" ref="N100" si="181">SUM(N101)</f>
        <v>1699.0938</v>
      </c>
      <c r="O100" s="62"/>
      <c r="P100" s="38">
        <f t="shared" ref="P100:S100" si="182">SUM(P101)</f>
        <v>0</v>
      </c>
      <c r="Q100" s="38">
        <f t="shared" si="182"/>
        <v>0</v>
      </c>
      <c r="R100" s="38">
        <f t="shared" si="182"/>
        <v>0</v>
      </c>
      <c r="S100" s="38">
        <f t="shared" si="182"/>
        <v>0</v>
      </c>
      <c r="T100" s="38">
        <f t="shared" ref="T100" si="183">SUM(T101)</f>
        <v>0</v>
      </c>
      <c r="U100" s="38">
        <f t="shared" ref="U100" si="184">SUM(U101)</f>
        <v>0</v>
      </c>
      <c r="V100" s="38">
        <f t="shared" ref="V100" si="185">SUM(V101)</f>
        <v>0</v>
      </c>
    </row>
    <row r="101" hidden="1" spans="1:16380">
      <c r="A101" s="32">
        <v>95</v>
      </c>
      <c r="B101" s="74" t="s">
        <v>9</v>
      </c>
      <c r="C101" s="43">
        <v>23313</v>
      </c>
      <c r="D101" s="43">
        <v>25034</v>
      </c>
      <c r="E101" s="43">
        <v>26665</v>
      </c>
      <c r="F101" s="36">
        <f t="shared" ref="F101" si="186">$F$7</f>
        <v>0.6</v>
      </c>
      <c r="G101" s="36">
        <v>0.7</v>
      </c>
      <c r="H101" s="36">
        <v>0.9</v>
      </c>
      <c r="I101" s="32">
        <f>$I$7</f>
        <v>658</v>
      </c>
      <c r="J101" s="32">
        <f>$J$7</f>
        <v>50</v>
      </c>
      <c r="K101" s="32">
        <f>$K$7</f>
        <v>708</v>
      </c>
      <c r="L101" s="65">
        <f>C101*F101*K101/10000</f>
        <v>990.33624</v>
      </c>
      <c r="M101" s="65">
        <f>D101*G101*K101/10000</f>
        <v>1240.68504</v>
      </c>
      <c r="N101" s="65">
        <f>E101*H101*K101/10000</f>
        <v>1699.0938</v>
      </c>
      <c r="O101" s="66">
        <v>0</v>
      </c>
      <c r="P101" s="60">
        <f t="shared" ref="P101" si="187">L101*O101</f>
        <v>0</v>
      </c>
      <c r="Q101" s="60">
        <f t="shared" ref="Q101" si="188">M101*O101</f>
        <v>0</v>
      </c>
      <c r="R101" s="60">
        <f t="shared" ref="R101" si="189">N101*O101</f>
        <v>0</v>
      </c>
      <c r="S101" s="63">
        <v>0</v>
      </c>
      <c r="T101" s="65">
        <f t="shared" ref="T101" si="190">P101+S101</f>
        <v>0</v>
      </c>
      <c r="U101" s="65">
        <f t="shared" ref="U101" si="191">Q101+S101</f>
        <v>0</v>
      </c>
      <c r="V101" s="65">
        <f t="shared" ref="V101" si="192">R101+S101</f>
        <v>0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</row>
    <row r="102" s="6" customFormat="1" ht="16" customHeight="1" spans="1:22">
      <c r="A102" s="32">
        <v>96</v>
      </c>
      <c r="B102" s="44" t="s">
        <v>55</v>
      </c>
      <c r="C102" s="45">
        <f t="shared" ref="C102:E102" si="193">SUM(C103:C110)</f>
        <v>26316</v>
      </c>
      <c r="D102" s="45">
        <f t="shared" si="193"/>
        <v>27143</v>
      </c>
      <c r="E102" s="45">
        <f t="shared" si="193"/>
        <v>29695</v>
      </c>
      <c r="F102" s="39"/>
      <c r="G102" s="39"/>
      <c r="H102" s="39"/>
      <c r="I102" s="61"/>
      <c r="J102" s="61"/>
      <c r="K102" s="61"/>
      <c r="L102" s="45">
        <f t="shared" ref="L102:N102" si="194">SUM(L103:L110)</f>
        <v>1117.90368</v>
      </c>
      <c r="M102" s="45">
        <f t="shared" si="194"/>
        <v>1345.20708</v>
      </c>
      <c r="N102" s="45">
        <f t="shared" si="194"/>
        <v>1892.1654</v>
      </c>
      <c r="O102" s="62"/>
      <c r="P102" s="45">
        <f t="shared" ref="P102:V102" si="195">SUM(P103:P110)</f>
        <v>398.551608</v>
      </c>
      <c r="Q102" s="45">
        <f t="shared" si="195"/>
        <v>475.446426</v>
      </c>
      <c r="R102" s="45">
        <f t="shared" si="195"/>
        <v>653.865966</v>
      </c>
      <c r="S102" s="45">
        <f t="shared" si="195"/>
        <v>23</v>
      </c>
      <c r="T102" s="45">
        <f t="shared" si="195"/>
        <v>421.551608</v>
      </c>
      <c r="U102" s="45">
        <f t="shared" si="195"/>
        <v>498.446426</v>
      </c>
      <c r="V102" s="45">
        <f t="shared" si="195"/>
        <v>676.865966</v>
      </c>
    </row>
    <row r="103" s="6" customFormat="1" ht="16" customHeight="1" spans="1:22">
      <c r="A103" s="32">
        <v>97</v>
      </c>
      <c r="B103" s="74" t="s">
        <v>9</v>
      </c>
      <c r="C103" s="47"/>
      <c r="D103" s="47"/>
      <c r="E103" s="47"/>
      <c r="F103" s="39"/>
      <c r="G103" s="39"/>
      <c r="H103" s="39"/>
      <c r="I103" s="61"/>
      <c r="J103" s="61"/>
      <c r="K103" s="61"/>
      <c r="L103" s="47"/>
      <c r="M103" s="47"/>
      <c r="N103" s="47"/>
      <c r="O103" s="62"/>
      <c r="P103" s="47"/>
      <c r="Q103" s="47"/>
      <c r="R103" s="47"/>
      <c r="S103" s="73">
        <v>3</v>
      </c>
      <c r="T103" s="65">
        <f t="shared" ref="T103:T110" si="196">P103+S103</f>
        <v>3</v>
      </c>
      <c r="U103" s="65">
        <f t="shared" ref="U103:U110" si="197">Q103+S103</f>
        <v>3</v>
      </c>
      <c r="V103" s="65">
        <f t="shared" ref="V103:V110" si="198">R103+S103</f>
        <v>3</v>
      </c>
    </row>
    <row r="104" hidden="1" spans="1:16380">
      <c r="A104" s="32">
        <v>98</v>
      </c>
      <c r="B104" s="40" t="s">
        <v>56</v>
      </c>
      <c r="C104" s="43">
        <v>4928</v>
      </c>
      <c r="D104" s="43">
        <v>5035</v>
      </c>
      <c r="E104" s="43">
        <v>5720</v>
      </c>
      <c r="F104" s="36">
        <f t="shared" ref="F104:F110" si="199">$F$7</f>
        <v>0.6</v>
      </c>
      <c r="G104" s="36">
        <v>0.7</v>
      </c>
      <c r="H104" s="36">
        <v>0.9</v>
      </c>
      <c r="I104" s="32">
        <f t="shared" ref="I104:I110" si="200">$I$7</f>
        <v>658</v>
      </c>
      <c r="J104" s="32">
        <f t="shared" ref="J104:J110" si="201">$J$7</f>
        <v>50</v>
      </c>
      <c r="K104" s="32">
        <f t="shared" ref="K104:K110" si="202">$K$7</f>
        <v>708</v>
      </c>
      <c r="L104" s="65">
        <f t="shared" ref="L104:L110" si="203">C104*F104*K104/10000</f>
        <v>209.34144</v>
      </c>
      <c r="M104" s="65">
        <f t="shared" ref="M104:M110" si="204">D104*G104*K104/10000</f>
        <v>249.5346</v>
      </c>
      <c r="N104" s="65">
        <f t="shared" ref="N104:N110" si="205">E104*H104*K104/10000</f>
        <v>364.4784</v>
      </c>
      <c r="O104" s="66">
        <v>0</v>
      </c>
      <c r="P104" s="60">
        <f t="shared" ref="P104:P110" si="206">L104*O104</f>
        <v>0</v>
      </c>
      <c r="Q104" s="60">
        <f t="shared" ref="Q104:Q110" si="207">M104*O104</f>
        <v>0</v>
      </c>
      <c r="R104" s="60">
        <f t="shared" ref="R104:R110" si="208">N104*O104</f>
        <v>0</v>
      </c>
      <c r="S104" s="63">
        <v>0</v>
      </c>
      <c r="T104" s="65">
        <f t="shared" si="196"/>
        <v>0</v>
      </c>
      <c r="U104" s="65">
        <f t="shared" si="197"/>
        <v>0</v>
      </c>
      <c r="V104" s="65">
        <f t="shared" si="198"/>
        <v>0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</row>
    <row r="105" hidden="1" spans="1:16380">
      <c r="A105" s="32">
        <v>99</v>
      </c>
      <c r="B105" s="40" t="s">
        <v>57</v>
      </c>
      <c r="C105" s="43">
        <v>1800</v>
      </c>
      <c r="D105" s="43">
        <v>2000</v>
      </c>
      <c r="E105" s="43">
        <v>2243</v>
      </c>
      <c r="F105" s="36">
        <f t="shared" si="199"/>
        <v>0.6</v>
      </c>
      <c r="G105" s="36">
        <v>0.7</v>
      </c>
      <c r="H105" s="36">
        <v>0.9</v>
      </c>
      <c r="I105" s="32">
        <f t="shared" si="200"/>
        <v>658</v>
      </c>
      <c r="J105" s="32">
        <f t="shared" si="201"/>
        <v>50</v>
      </c>
      <c r="K105" s="32">
        <f t="shared" si="202"/>
        <v>708</v>
      </c>
      <c r="L105" s="65">
        <f t="shared" si="203"/>
        <v>76.464</v>
      </c>
      <c r="M105" s="65">
        <f t="shared" si="204"/>
        <v>99.12</v>
      </c>
      <c r="N105" s="65">
        <f t="shared" si="205"/>
        <v>142.92396</v>
      </c>
      <c r="O105" s="66">
        <v>0</v>
      </c>
      <c r="P105" s="60">
        <f t="shared" si="206"/>
        <v>0</v>
      </c>
      <c r="Q105" s="60">
        <f t="shared" si="207"/>
        <v>0</v>
      </c>
      <c r="R105" s="60">
        <f t="shared" si="208"/>
        <v>0</v>
      </c>
      <c r="S105" s="63">
        <v>0</v>
      </c>
      <c r="T105" s="65">
        <f t="shared" si="196"/>
        <v>0</v>
      </c>
      <c r="U105" s="65">
        <f t="shared" si="197"/>
        <v>0</v>
      </c>
      <c r="V105" s="65">
        <f t="shared" si="198"/>
        <v>0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</row>
    <row r="106" hidden="1" spans="1:16380">
      <c r="A106" s="32">
        <v>100</v>
      </c>
      <c r="B106" s="40" t="s">
        <v>58</v>
      </c>
      <c r="C106" s="43">
        <v>5154</v>
      </c>
      <c r="D106" s="43">
        <v>5349</v>
      </c>
      <c r="E106" s="43">
        <v>5945</v>
      </c>
      <c r="F106" s="36">
        <f t="shared" si="199"/>
        <v>0.6</v>
      </c>
      <c r="G106" s="36">
        <v>0.7</v>
      </c>
      <c r="H106" s="36">
        <v>0.9</v>
      </c>
      <c r="I106" s="32">
        <f t="shared" si="200"/>
        <v>658</v>
      </c>
      <c r="J106" s="32">
        <f t="shared" si="201"/>
        <v>50</v>
      </c>
      <c r="K106" s="32">
        <f t="shared" si="202"/>
        <v>708</v>
      </c>
      <c r="L106" s="65">
        <f t="shared" si="203"/>
        <v>218.94192</v>
      </c>
      <c r="M106" s="65">
        <f t="shared" si="204"/>
        <v>265.09644</v>
      </c>
      <c r="N106" s="65">
        <f t="shared" si="205"/>
        <v>378.8154</v>
      </c>
      <c r="O106" s="66">
        <v>0</v>
      </c>
      <c r="P106" s="60">
        <f t="shared" si="206"/>
        <v>0</v>
      </c>
      <c r="Q106" s="60">
        <f t="shared" si="207"/>
        <v>0</v>
      </c>
      <c r="R106" s="60">
        <f t="shared" si="208"/>
        <v>0</v>
      </c>
      <c r="S106" s="63">
        <v>0</v>
      </c>
      <c r="T106" s="65">
        <f t="shared" si="196"/>
        <v>0</v>
      </c>
      <c r="U106" s="65">
        <f t="shared" si="197"/>
        <v>0</v>
      </c>
      <c r="V106" s="65">
        <f t="shared" si="198"/>
        <v>0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</row>
    <row r="107" s="1" customFormat="1" ht="16" customHeight="1" spans="1:23">
      <c r="A107" s="32">
        <v>101</v>
      </c>
      <c r="B107" s="46" t="s">
        <v>59</v>
      </c>
      <c r="C107" s="43">
        <v>4240</v>
      </c>
      <c r="D107" s="43">
        <v>4207</v>
      </c>
      <c r="E107" s="43">
        <v>4626</v>
      </c>
      <c r="F107" s="36">
        <f t="shared" si="199"/>
        <v>0.6</v>
      </c>
      <c r="G107" s="36">
        <v>0.7</v>
      </c>
      <c r="H107" s="36">
        <v>0.9</v>
      </c>
      <c r="I107" s="32">
        <f t="shared" si="200"/>
        <v>658</v>
      </c>
      <c r="J107" s="32">
        <f t="shared" si="201"/>
        <v>50</v>
      </c>
      <c r="K107" s="32">
        <f t="shared" si="202"/>
        <v>708</v>
      </c>
      <c r="L107" s="65">
        <f t="shared" si="203"/>
        <v>180.1152</v>
      </c>
      <c r="M107" s="65">
        <f t="shared" si="204"/>
        <v>208.49892</v>
      </c>
      <c r="N107" s="65">
        <f t="shared" si="205"/>
        <v>294.76872</v>
      </c>
      <c r="O107" s="68">
        <v>0.65</v>
      </c>
      <c r="P107" s="60">
        <f t="shared" si="206"/>
        <v>117.07488</v>
      </c>
      <c r="Q107" s="60">
        <f t="shared" si="207"/>
        <v>135.524298</v>
      </c>
      <c r="R107" s="60">
        <f t="shared" si="208"/>
        <v>191.599668</v>
      </c>
      <c r="S107" s="72">
        <v>5</v>
      </c>
      <c r="T107" s="65">
        <f t="shared" si="196"/>
        <v>122.07488</v>
      </c>
      <c r="U107" s="65">
        <f t="shared" si="197"/>
        <v>140.524298</v>
      </c>
      <c r="V107" s="65">
        <f t="shared" si="198"/>
        <v>196.599668</v>
      </c>
      <c r="W107" s="6"/>
    </row>
    <row r="108" s="1" customFormat="1" ht="16" customHeight="1" spans="1:23">
      <c r="A108" s="32">
        <v>102</v>
      </c>
      <c r="B108" s="46" t="s">
        <v>60</v>
      </c>
      <c r="C108" s="43">
        <v>4295</v>
      </c>
      <c r="D108" s="43">
        <v>4351</v>
      </c>
      <c r="E108" s="43">
        <v>4566</v>
      </c>
      <c r="F108" s="36">
        <f t="shared" si="199"/>
        <v>0.6</v>
      </c>
      <c r="G108" s="36">
        <v>0.7</v>
      </c>
      <c r="H108" s="36">
        <v>0.9</v>
      </c>
      <c r="I108" s="32">
        <f t="shared" si="200"/>
        <v>658</v>
      </c>
      <c r="J108" s="32">
        <f t="shared" si="201"/>
        <v>50</v>
      </c>
      <c r="K108" s="32">
        <f t="shared" si="202"/>
        <v>708</v>
      </c>
      <c r="L108" s="65">
        <f t="shared" si="203"/>
        <v>182.4516</v>
      </c>
      <c r="M108" s="65">
        <f t="shared" si="204"/>
        <v>215.63556</v>
      </c>
      <c r="N108" s="65">
        <f t="shared" si="205"/>
        <v>290.94552</v>
      </c>
      <c r="O108" s="68">
        <v>0.65</v>
      </c>
      <c r="P108" s="60">
        <f t="shared" si="206"/>
        <v>118.59354</v>
      </c>
      <c r="Q108" s="60">
        <f t="shared" si="207"/>
        <v>140.163114</v>
      </c>
      <c r="R108" s="60">
        <f t="shared" si="208"/>
        <v>189.114588</v>
      </c>
      <c r="S108" s="72">
        <v>5</v>
      </c>
      <c r="T108" s="65">
        <f t="shared" si="196"/>
        <v>123.59354</v>
      </c>
      <c r="U108" s="65">
        <f t="shared" si="197"/>
        <v>145.163114</v>
      </c>
      <c r="V108" s="65">
        <f t="shared" si="198"/>
        <v>194.114588</v>
      </c>
      <c r="W108" s="6"/>
    </row>
    <row r="109" s="1" customFormat="1" ht="16" customHeight="1" spans="1:23">
      <c r="A109" s="32">
        <v>103</v>
      </c>
      <c r="B109" s="46" t="s">
        <v>61</v>
      </c>
      <c r="C109" s="43">
        <v>2945</v>
      </c>
      <c r="D109" s="43">
        <v>3155</v>
      </c>
      <c r="E109" s="43">
        <v>3373</v>
      </c>
      <c r="F109" s="36">
        <f t="shared" si="199"/>
        <v>0.6</v>
      </c>
      <c r="G109" s="36">
        <v>0.7</v>
      </c>
      <c r="H109" s="36">
        <v>0.9</v>
      </c>
      <c r="I109" s="32">
        <f t="shared" si="200"/>
        <v>658</v>
      </c>
      <c r="J109" s="32">
        <f t="shared" si="201"/>
        <v>50</v>
      </c>
      <c r="K109" s="32">
        <f t="shared" si="202"/>
        <v>708</v>
      </c>
      <c r="L109" s="65">
        <f t="shared" si="203"/>
        <v>125.1036</v>
      </c>
      <c r="M109" s="65">
        <f t="shared" si="204"/>
        <v>156.3618</v>
      </c>
      <c r="N109" s="65">
        <f t="shared" si="205"/>
        <v>214.92756</v>
      </c>
      <c r="O109" s="68">
        <v>0.65</v>
      </c>
      <c r="P109" s="60">
        <f t="shared" si="206"/>
        <v>81.31734</v>
      </c>
      <c r="Q109" s="60">
        <f t="shared" si="207"/>
        <v>101.63517</v>
      </c>
      <c r="R109" s="60">
        <f t="shared" si="208"/>
        <v>139.702914</v>
      </c>
      <c r="S109" s="72">
        <v>5</v>
      </c>
      <c r="T109" s="65">
        <f t="shared" si="196"/>
        <v>86.31734</v>
      </c>
      <c r="U109" s="65">
        <f t="shared" si="197"/>
        <v>106.63517</v>
      </c>
      <c r="V109" s="65">
        <f t="shared" si="198"/>
        <v>144.702914</v>
      </c>
      <c r="W109" s="6"/>
    </row>
    <row r="110" s="1" customFormat="1" ht="16" customHeight="1" spans="1:23">
      <c r="A110" s="32">
        <v>104</v>
      </c>
      <c r="B110" s="46" t="s">
        <v>62</v>
      </c>
      <c r="C110" s="43">
        <v>2954</v>
      </c>
      <c r="D110" s="43">
        <v>3046</v>
      </c>
      <c r="E110" s="43">
        <v>3222</v>
      </c>
      <c r="F110" s="36">
        <f t="shared" si="199"/>
        <v>0.6</v>
      </c>
      <c r="G110" s="36">
        <v>0.7</v>
      </c>
      <c r="H110" s="36">
        <v>0.9</v>
      </c>
      <c r="I110" s="32">
        <f t="shared" si="200"/>
        <v>658</v>
      </c>
      <c r="J110" s="32">
        <f t="shared" si="201"/>
        <v>50</v>
      </c>
      <c r="K110" s="32">
        <f t="shared" si="202"/>
        <v>708</v>
      </c>
      <c r="L110" s="65">
        <f t="shared" si="203"/>
        <v>125.48592</v>
      </c>
      <c r="M110" s="65">
        <f t="shared" si="204"/>
        <v>150.95976</v>
      </c>
      <c r="N110" s="65">
        <f t="shared" si="205"/>
        <v>205.30584</v>
      </c>
      <c r="O110" s="68">
        <v>0.65</v>
      </c>
      <c r="P110" s="60">
        <f t="shared" si="206"/>
        <v>81.565848</v>
      </c>
      <c r="Q110" s="60">
        <f t="shared" si="207"/>
        <v>98.123844</v>
      </c>
      <c r="R110" s="60">
        <f t="shared" si="208"/>
        <v>133.448796</v>
      </c>
      <c r="S110" s="72">
        <v>5</v>
      </c>
      <c r="T110" s="65">
        <f t="shared" si="196"/>
        <v>86.565848</v>
      </c>
      <c r="U110" s="65">
        <f t="shared" si="197"/>
        <v>103.123844</v>
      </c>
      <c r="V110" s="65">
        <f t="shared" si="198"/>
        <v>138.448796</v>
      </c>
      <c r="W110" s="6"/>
    </row>
    <row r="111" s="6" customFormat="1" ht="16" customHeight="1" spans="1:22">
      <c r="A111" s="32">
        <v>105</v>
      </c>
      <c r="B111" s="44" t="s">
        <v>63</v>
      </c>
      <c r="C111" s="45">
        <f t="shared" ref="C111:E111" si="209">SUM(C112:C116)</f>
        <v>20213</v>
      </c>
      <c r="D111" s="45">
        <f t="shared" si="209"/>
        <v>20397</v>
      </c>
      <c r="E111" s="45">
        <f t="shared" si="209"/>
        <v>21067</v>
      </c>
      <c r="F111" s="39"/>
      <c r="G111" s="39"/>
      <c r="H111" s="39"/>
      <c r="I111" s="61"/>
      <c r="J111" s="61"/>
      <c r="K111" s="61"/>
      <c r="L111" s="45">
        <f t="shared" ref="L111:N111" si="210">SUM(L112:L116)</f>
        <v>858.64824</v>
      </c>
      <c r="M111" s="45">
        <f t="shared" si="210"/>
        <v>1010.87532</v>
      </c>
      <c r="N111" s="45">
        <f t="shared" si="210"/>
        <v>1342.38924</v>
      </c>
      <c r="O111" s="62"/>
      <c r="P111" s="45">
        <f t="shared" ref="P111:R111" si="211">SUM(P112:P116)</f>
        <v>729.851004</v>
      </c>
      <c r="Q111" s="45">
        <f t="shared" si="211"/>
        <v>859.244022</v>
      </c>
      <c r="R111" s="45">
        <f t="shared" si="211"/>
        <v>1141.030854</v>
      </c>
      <c r="S111" s="45">
        <f t="shared" ref="S111" si="212">SUM(S112:S116)</f>
        <v>23</v>
      </c>
      <c r="T111" s="45">
        <f t="shared" ref="T111" si="213">SUM(T112:T116)</f>
        <v>752.851004</v>
      </c>
      <c r="U111" s="45">
        <f t="shared" ref="U111" si="214">SUM(U112:U116)</f>
        <v>882.244022</v>
      </c>
      <c r="V111" s="45">
        <f t="shared" ref="V111" si="215">SUM(V112:V116)</f>
        <v>1164.030854</v>
      </c>
    </row>
    <row r="112" s="6" customFormat="1" ht="16" customHeight="1" spans="1:22">
      <c r="A112" s="32">
        <v>106</v>
      </c>
      <c r="B112" s="74" t="s">
        <v>9</v>
      </c>
      <c r="C112" s="47"/>
      <c r="D112" s="47"/>
      <c r="E112" s="47"/>
      <c r="F112" s="39"/>
      <c r="G112" s="39"/>
      <c r="H112" s="39"/>
      <c r="I112" s="61"/>
      <c r="J112" s="61"/>
      <c r="K112" s="61"/>
      <c r="L112" s="47"/>
      <c r="M112" s="47"/>
      <c r="N112" s="47"/>
      <c r="O112" s="62"/>
      <c r="P112" s="47"/>
      <c r="Q112" s="47"/>
      <c r="R112" s="47"/>
      <c r="S112" s="73">
        <v>3</v>
      </c>
      <c r="T112" s="65">
        <f t="shared" ref="T112:T116" si="216">P112+S112</f>
        <v>3</v>
      </c>
      <c r="U112" s="65">
        <f t="shared" ref="U112:U116" si="217">Q112+S112</f>
        <v>3</v>
      </c>
      <c r="V112" s="65">
        <f t="shared" ref="V112:V116" si="218">R112+S112</f>
        <v>3</v>
      </c>
    </row>
    <row r="113" s="1" customFormat="1" ht="16" customHeight="1" spans="1:23">
      <c r="A113" s="32">
        <v>107</v>
      </c>
      <c r="B113" s="46" t="s">
        <v>64</v>
      </c>
      <c r="C113" s="43">
        <v>5626</v>
      </c>
      <c r="D113" s="43">
        <v>5686</v>
      </c>
      <c r="E113" s="43">
        <v>6122</v>
      </c>
      <c r="F113" s="36">
        <f t="shared" ref="F113:F116" si="219">$F$7</f>
        <v>0.6</v>
      </c>
      <c r="G113" s="36">
        <v>0.7</v>
      </c>
      <c r="H113" s="36">
        <v>0.9</v>
      </c>
      <c r="I113" s="32">
        <f>$I$7</f>
        <v>658</v>
      </c>
      <c r="J113" s="32">
        <f>$J$7</f>
        <v>50</v>
      </c>
      <c r="K113" s="32">
        <f>$K$7</f>
        <v>708</v>
      </c>
      <c r="L113" s="65">
        <f t="shared" ref="L113:L116" si="220">C113*F113*K113/10000</f>
        <v>238.99248</v>
      </c>
      <c r="M113" s="65">
        <f t="shared" ref="M113:M116" si="221">D113*G113*K113/10000</f>
        <v>281.79816</v>
      </c>
      <c r="N113" s="65">
        <f t="shared" ref="N113:N116" si="222">E113*H113*K113/10000</f>
        <v>390.09384</v>
      </c>
      <c r="O113" s="68">
        <v>0.85</v>
      </c>
      <c r="P113" s="60">
        <f t="shared" ref="P113:P116" si="223">L113*O113</f>
        <v>203.143608</v>
      </c>
      <c r="Q113" s="60">
        <f t="shared" ref="Q113:Q116" si="224">M113*O113</f>
        <v>239.528436</v>
      </c>
      <c r="R113" s="60">
        <f t="shared" ref="R113:R116" si="225">N113*O113</f>
        <v>331.579764</v>
      </c>
      <c r="S113" s="72">
        <v>5</v>
      </c>
      <c r="T113" s="65">
        <f t="shared" si="216"/>
        <v>208.143608</v>
      </c>
      <c r="U113" s="65">
        <f t="shared" si="217"/>
        <v>244.528436</v>
      </c>
      <c r="V113" s="65">
        <f t="shared" si="218"/>
        <v>336.579764</v>
      </c>
      <c r="W113" s="6"/>
    </row>
    <row r="114" s="1" customFormat="1" ht="16" customHeight="1" spans="1:23">
      <c r="A114" s="32">
        <v>108</v>
      </c>
      <c r="B114" s="46" t="s">
        <v>65</v>
      </c>
      <c r="C114" s="43">
        <v>7857</v>
      </c>
      <c r="D114" s="43">
        <v>7744</v>
      </c>
      <c r="E114" s="43">
        <v>7710</v>
      </c>
      <c r="F114" s="36">
        <f t="shared" si="219"/>
        <v>0.6</v>
      </c>
      <c r="G114" s="36">
        <v>0.7</v>
      </c>
      <c r="H114" s="36">
        <v>0.9</v>
      </c>
      <c r="I114" s="32">
        <f>$I$7</f>
        <v>658</v>
      </c>
      <c r="J114" s="32">
        <f>$J$7</f>
        <v>50</v>
      </c>
      <c r="K114" s="32">
        <f>$K$7</f>
        <v>708</v>
      </c>
      <c r="L114" s="65">
        <f t="shared" si="220"/>
        <v>333.76536</v>
      </c>
      <c r="M114" s="65">
        <f t="shared" si="221"/>
        <v>383.79264</v>
      </c>
      <c r="N114" s="65">
        <f t="shared" si="222"/>
        <v>491.2812</v>
      </c>
      <c r="O114" s="68">
        <v>0.85</v>
      </c>
      <c r="P114" s="60">
        <f t="shared" si="223"/>
        <v>283.700556</v>
      </c>
      <c r="Q114" s="60">
        <f t="shared" si="224"/>
        <v>326.223744</v>
      </c>
      <c r="R114" s="60">
        <f t="shared" si="225"/>
        <v>417.58902</v>
      </c>
      <c r="S114" s="72">
        <v>5</v>
      </c>
      <c r="T114" s="65">
        <f t="shared" si="216"/>
        <v>288.700556</v>
      </c>
      <c r="U114" s="65">
        <f t="shared" si="217"/>
        <v>331.223744</v>
      </c>
      <c r="V114" s="65">
        <f t="shared" si="218"/>
        <v>422.58902</v>
      </c>
      <c r="W114" s="6"/>
    </row>
    <row r="115" s="1" customFormat="1" ht="16" customHeight="1" spans="1:23">
      <c r="A115" s="32">
        <v>109</v>
      </c>
      <c r="B115" s="46" t="s">
        <v>66</v>
      </c>
      <c r="C115" s="43">
        <v>3746</v>
      </c>
      <c r="D115" s="43">
        <v>3877</v>
      </c>
      <c r="E115" s="43">
        <v>4017</v>
      </c>
      <c r="F115" s="36">
        <f t="shared" si="219"/>
        <v>0.6</v>
      </c>
      <c r="G115" s="36">
        <v>0.7</v>
      </c>
      <c r="H115" s="36">
        <v>0.9</v>
      </c>
      <c r="I115" s="32">
        <f>$I$7</f>
        <v>658</v>
      </c>
      <c r="J115" s="32">
        <f>$J$7</f>
        <v>50</v>
      </c>
      <c r="K115" s="32">
        <f>$K$7</f>
        <v>708</v>
      </c>
      <c r="L115" s="65">
        <f t="shared" si="220"/>
        <v>159.13008</v>
      </c>
      <c r="M115" s="65">
        <f t="shared" si="221"/>
        <v>192.14412</v>
      </c>
      <c r="N115" s="65">
        <f t="shared" si="222"/>
        <v>255.96324</v>
      </c>
      <c r="O115" s="68">
        <v>0.85</v>
      </c>
      <c r="P115" s="60">
        <f t="shared" si="223"/>
        <v>135.260568</v>
      </c>
      <c r="Q115" s="60">
        <f t="shared" si="224"/>
        <v>163.322502</v>
      </c>
      <c r="R115" s="60">
        <f t="shared" si="225"/>
        <v>217.568754</v>
      </c>
      <c r="S115" s="72">
        <v>5</v>
      </c>
      <c r="T115" s="65">
        <f t="shared" si="216"/>
        <v>140.260568</v>
      </c>
      <c r="U115" s="65">
        <f t="shared" si="217"/>
        <v>168.322502</v>
      </c>
      <c r="V115" s="65">
        <f t="shared" si="218"/>
        <v>222.568754</v>
      </c>
      <c r="W115" s="6"/>
    </row>
    <row r="116" s="1" customFormat="1" ht="16" customHeight="1" spans="1:23">
      <c r="A116" s="32">
        <v>110</v>
      </c>
      <c r="B116" s="46" t="s">
        <v>67</v>
      </c>
      <c r="C116" s="43">
        <v>2984</v>
      </c>
      <c r="D116" s="43">
        <v>3090</v>
      </c>
      <c r="E116" s="43">
        <v>3218</v>
      </c>
      <c r="F116" s="36">
        <f t="shared" si="219"/>
        <v>0.6</v>
      </c>
      <c r="G116" s="36">
        <v>0.7</v>
      </c>
      <c r="H116" s="36">
        <v>0.9</v>
      </c>
      <c r="I116" s="32">
        <f>$I$7</f>
        <v>658</v>
      </c>
      <c r="J116" s="32">
        <f>$J$7</f>
        <v>50</v>
      </c>
      <c r="K116" s="32">
        <f>$K$7</f>
        <v>708</v>
      </c>
      <c r="L116" s="65">
        <f t="shared" si="220"/>
        <v>126.76032</v>
      </c>
      <c r="M116" s="65">
        <f t="shared" si="221"/>
        <v>153.1404</v>
      </c>
      <c r="N116" s="65">
        <f t="shared" si="222"/>
        <v>205.05096</v>
      </c>
      <c r="O116" s="68">
        <v>0.85</v>
      </c>
      <c r="P116" s="60">
        <f t="shared" si="223"/>
        <v>107.746272</v>
      </c>
      <c r="Q116" s="60">
        <f t="shared" si="224"/>
        <v>130.16934</v>
      </c>
      <c r="R116" s="60">
        <f t="shared" si="225"/>
        <v>174.293316</v>
      </c>
      <c r="S116" s="72">
        <v>5</v>
      </c>
      <c r="T116" s="65">
        <f t="shared" si="216"/>
        <v>112.746272</v>
      </c>
      <c r="U116" s="65">
        <f t="shared" si="217"/>
        <v>135.16934</v>
      </c>
      <c r="V116" s="65">
        <f t="shared" si="218"/>
        <v>179.293316</v>
      </c>
      <c r="W116" s="6"/>
    </row>
    <row r="117" s="6" customFormat="1" ht="16" customHeight="1" spans="1:22">
      <c r="A117" s="32">
        <v>111</v>
      </c>
      <c r="B117" s="44" t="s">
        <v>68</v>
      </c>
      <c r="C117" s="45">
        <f t="shared" ref="C117:E117" si="226">SUM(C118:C127)</f>
        <v>54051</v>
      </c>
      <c r="D117" s="45">
        <f t="shared" si="226"/>
        <v>55494</v>
      </c>
      <c r="E117" s="45">
        <f t="shared" si="226"/>
        <v>60821</v>
      </c>
      <c r="F117" s="39"/>
      <c r="G117" s="39"/>
      <c r="H117" s="39"/>
      <c r="I117" s="61"/>
      <c r="J117" s="61"/>
      <c r="K117" s="61"/>
      <c r="L117" s="45">
        <f t="shared" ref="L117:N117" si="227">SUM(L118:L127)</f>
        <v>2296.08648</v>
      </c>
      <c r="M117" s="45">
        <f t="shared" si="227"/>
        <v>2750.28264</v>
      </c>
      <c r="N117" s="45">
        <f t="shared" si="227"/>
        <v>3875.51412</v>
      </c>
      <c r="O117" s="62"/>
      <c r="P117" s="45">
        <f t="shared" ref="P117" si="228">SUM(P118:P127)</f>
        <v>1951.673508</v>
      </c>
      <c r="Q117" s="45">
        <f t="shared" ref="Q117" si="229">SUM(Q118:Q127)</f>
        <v>2337.740244</v>
      </c>
      <c r="R117" s="45">
        <f t="shared" ref="R117" si="230">SUM(R118:R127)</f>
        <v>3294.187002</v>
      </c>
      <c r="S117" s="45">
        <f t="shared" ref="S117" si="231">SUM(S118:S127)</f>
        <v>48</v>
      </c>
      <c r="T117" s="45">
        <f t="shared" ref="T117" si="232">SUM(T118:T127)</f>
        <v>1999.673508</v>
      </c>
      <c r="U117" s="45">
        <f t="shared" ref="U117" si="233">SUM(U118:U127)</f>
        <v>2385.740244</v>
      </c>
      <c r="V117" s="45">
        <f t="shared" ref="V117" si="234">SUM(V118:V127)</f>
        <v>3342.187002</v>
      </c>
    </row>
    <row r="118" s="6" customFormat="1" ht="16" customHeight="1" spans="1:22">
      <c r="A118" s="32">
        <v>112</v>
      </c>
      <c r="B118" s="74" t="s">
        <v>9</v>
      </c>
      <c r="C118" s="47"/>
      <c r="D118" s="47"/>
      <c r="E118" s="47"/>
      <c r="F118" s="39"/>
      <c r="G118" s="39"/>
      <c r="H118" s="39"/>
      <c r="I118" s="61"/>
      <c r="J118" s="61"/>
      <c r="K118" s="61"/>
      <c r="L118" s="47"/>
      <c r="M118" s="47"/>
      <c r="N118" s="47"/>
      <c r="O118" s="62"/>
      <c r="P118" s="47"/>
      <c r="Q118" s="47"/>
      <c r="R118" s="47"/>
      <c r="S118" s="73">
        <v>3</v>
      </c>
      <c r="T118" s="65">
        <f t="shared" ref="T118:T127" si="235">P118+S118</f>
        <v>3</v>
      </c>
      <c r="U118" s="65">
        <f t="shared" ref="U118:U127" si="236">Q118+S118</f>
        <v>3</v>
      </c>
      <c r="V118" s="65">
        <f t="shared" ref="V118:V127" si="237">R118+S118</f>
        <v>3</v>
      </c>
    </row>
    <row r="119" s="1" customFormat="1" ht="16" customHeight="1" spans="1:23">
      <c r="A119" s="32">
        <v>113</v>
      </c>
      <c r="B119" s="46" t="s">
        <v>69</v>
      </c>
      <c r="C119" s="43">
        <v>2994</v>
      </c>
      <c r="D119" s="43">
        <v>3245</v>
      </c>
      <c r="E119" s="43">
        <v>3815</v>
      </c>
      <c r="F119" s="36">
        <f t="shared" ref="F119:F127" si="238">$F$7</f>
        <v>0.6</v>
      </c>
      <c r="G119" s="36">
        <v>0.7</v>
      </c>
      <c r="H119" s="36">
        <v>0.9</v>
      </c>
      <c r="I119" s="32">
        <f t="shared" ref="I119:I127" si="239">$I$7</f>
        <v>658</v>
      </c>
      <c r="J119" s="32">
        <f t="shared" ref="J119:J127" si="240">$J$7</f>
        <v>50</v>
      </c>
      <c r="K119" s="32">
        <f t="shared" ref="K119:K127" si="241">$K$7</f>
        <v>708</v>
      </c>
      <c r="L119" s="65">
        <f t="shared" ref="L119:L127" si="242">C119*F119*K119/10000</f>
        <v>127.18512</v>
      </c>
      <c r="M119" s="65">
        <f t="shared" ref="M119:M127" si="243">D119*G119*K119/10000</f>
        <v>160.8222</v>
      </c>
      <c r="N119" s="65">
        <f t="shared" ref="N119:N127" si="244">E119*H119*K119/10000</f>
        <v>243.0918</v>
      </c>
      <c r="O119" s="68">
        <v>0.85</v>
      </c>
      <c r="P119" s="60">
        <f t="shared" ref="P119:P127" si="245">L119*O119</f>
        <v>108.107352</v>
      </c>
      <c r="Q119" s="60">
        <f t="shared" ref="Q119:Q127" si="246">M119*O119</f>
        <v>136.69887</v>
      </c>
      <c r="R119" s="60">
        <f t="shared" ref="R119:R127" si="247">N119*O119</f>
        <v>206.62803</v>
      </c>
      <c r="S119" s="72">
        <v>5</v>
      </c>
      <c r="T119" s="65">
        <f t="shared" si="235"/>
        <v>113.107352</v>
      </c>
      <c r="U119" s="65">
        <f t="shared" si="236"/>
        <v>141.69887</v>
      </c>
      <c r="V119" s="65">
        <f t="shared" si="237"/>
        <v>211.62803</v>
      </c>
      <c r="W119" s="6"/>
    </row>
    <row r="120" s="1" customFormat="1" ht="16" customHeight="1" spans="1:23">
      <c r="A120" s="32">
        <v>114</v>
      </c>
      <c r="B120" s="46" t="s">
        <v>70</v>
      </c>
      <c r="C120" s="43">
        <v>5648</v>
      </c>
      <c r="D120" s="43">
        <v>5878</v>
      </c>
      <c r="E120" s="43">
        <v>6442</v>
      </c>
      <c r="F120" s="36">
        <f t="shared" si="238"/>
        <v>0.6</v>
      </c>
      <c r="G120" s="36">
        <v>0.7</v>
      </c>
      <c r="H120" s="36">
        <v>0.9</v>
      </c>
      <c r="I120" s="32">
        <f t="shared" si="239"/>
        <v>658</v>
      </c>
      <c r="J120" s="32">
        <f t="shared" si="240"/>
        <v>50</v>
      </c>
      <c r="K120" s="32">
        <f t="shared" si="241"/>
        <v>708</v>
      </c>
      <c r="L120" s="65">
        <f t="shared" si="242"/>
        <v>239.92704</v>
      </c>
      <c r="M120" s="65">
        <f t="shared" si="243"/>
        <v>291.31368</v>
      </c>
      <c r="N120" s="65">
        <f t="shared" si="244"/>
        <v>410.48424</v>
      </c>
      <c r="O120" s="68">
        <v>0.85</v>
      </c>
      <c r="P120" s="60">
        <f t="shared" si="245"/>
        <v>203.937984</v>
      </c>
      <c r="Q120" s="60">
        <f t="shared" si="246"/>
        <v>247.616628</v>
      </c>
      <c r="R120" s="60">
        <f t="shared" si="247"/>
        <v>348.911604</v>
      </c>
      <c r="S120" s="72">
        <v>5</v>
      </c>
      <c r="T120" s="65">
        <f t="shared" si="235"/>
        <v>208.937984</v>
      </c>
      <c r="U120" s="65">
        <f t="shared" si="236"/>
        <v>252.616628</v>
      </c>
      <c r="V120" s="65">
        <f t="shared" si="237"/>
        <v>353.911604</v>
      </c>
      <c r="W120" s="6"/>
    </row>
    <row r="121" s="1" customFormat="1" ht="16" customHeight="1" spans="1:23">
      <c r="A121" s="32">
        <v>115</v>
      </c>
      <c r="B121" s="46" t="s">
        <v>71</v>
      </c>
      <c r="C121" s="43">
        <v>3633</v>
      </c>
      <c r="D121" s="43">
        <v>3798</v>
      </c>
      <c r="E121" s="43">
        <v>4298</v>
      </c>
      <c r="F121" s="36">
        <f t="shared" si="238"/>
        <v>0.6</v>
      </c>
      <c r="G121" s="36">
        <v>0.7</v>
      </c>
      <c r="H121" s="36">
        <v>0.9</v>
      </c>
      <c r="I121" s="32">
        <f t="shared" si="239"/>
        <v>658</v>
      </c>
      <c r="J121" s="32">
        <f t="shared" si="240"/>
        <v>50</v>
      </c>
      <c r="K121" s="32">
        <f t="shared" si="241"/>
        <v>708</v>
      </c>
      <c r="L121" s="65">
        <f t="shared" si="242"/>
        <v>154.32984</v>
      </c>
      <c r="M121" s="65">
        <f t="shared" si="243"/>
        <v>188.22888</v>
      </c>
      <c r="N121" s="65">
        <f t="shared" si="244"/>
        <v>273.86856</v>
      </c>
      <c r="O121" s="68">
        <v>0.85</v>
      </c>
      <c r="P121" s="60">
        <f t="shared" si="245"/>
        <v>131.180364</v>
      </c>
      <c r="Q121" s="60">
        <f t="shared" si="246"/>
        <v>159.994548</v>
      </c>
      <c r="R121" s="60">
        <f t="shared" si="247"/>
        <v>232.788276</v>
      </c>
      <c r="S121" s="72">
        <v>5</v>
      </c>
      <c r="T121" s="65">
        <f t="shared" si="235"/>
        <v>136.180364</v>
      </c>
      <c r="U121" s="65">
        <f t="shared" si="236"/>
        <v>164.994548</v>
      </c>
      <c r="V121" s="65">
        <f t="shared" si="237"/>
        <v>237.788276</v>
      </c>
      <c r="W121" s="6"/>
    </row>
    <row r="122" s="1" customFormat="1" ht="16" customHeight="1" spans="1:23">
      <c r="A122" s="32">
        <v>116</v>
      </c>
      <c r="B122" s="46" t="s">
        <v>72</v>
      </c>
      <c r="C122" s="43">
        <v>2366</v>
      </c>
      <c r="D122" s="43">
        <v>2620</v>
      </c>
      <c r="E122" s="43">
        <v>2926</v>
      </c>
      <c r="F122" s="36">
        <f t="shared" si="238"/>
        <v>0.6</v>
      </c>
      <c r="G122" s="36">
        <v>0.7</v>
      </c>
      <c r="H122" s="36">
        <v>0.9</v>
      </c>
      <c r="I122" s="32">
        <f t="shared" si="239"/>
        <v>658</v>
      </c>
      <c r="J122" s="32">
        <f t="shared" si="240"/>
        <v>50</v>
      </c>
      <c r="K122" s="32">
        <f t="shared" si="241"/>
        <v>708</v>
      </c>
      <c r="L122" s="65">
        <f t="shared" si="242"/>
        <v>100.50768</v>
      </c>
      <c r="M122" s="65">
        <f t="shared" si="243"/>
        <v>129.8472</v>
      </c>
      <c r="N122" s="65">
        <f t="shared" si="244"/>
        <v>186.44472</v>
      </c>
      <c r="O122" s="68">
        <v>0.85</v>
      </c>
      <c r="P122" s="60">
        <f t="shared" si="245"/>
        <v>85.431528</v>
      </c>
      <c r="Q122" s="60">
        <f t="shared" si="246"/>
        <v>110.37012</v>
      </c>
      <c r="R122" s="60">
        <f t="shared" si="247"/>
        <v>158.478012</v>
      </c>
      <c r="S122" s="72">
        <v>5</v>
      </c>
      <c r="T122" s="65">
        <f t="shared" si="235"/>
        <v>90.431528</v>
      </c>
      <c r="U122" s="65">
        <f t="shared" si="236"/>
        <v>115.37012</v>
      </c>
      <c r="V122" s="65">
        <f t="shared" si="237"/>
        <v>163.478012</v>
      </c>
      <c r="W122" s="6"/>
    </row>
    <row r="123" s="1" customFormat="1" ht="16" customHeight="1" spans="1:23">
      <c r="A123" s="32">
        <v>117</v>
      </c>
      <c r="B123" s="46" t="s">
        <v>73</v>
      </c>
      <c r="C123" s="43">
        <v>10134</v>
      </c>
      <c r="D123" s="43">
        <v>10039</v>
      </c>
      <c r="E123" s="43">
        <v>10614</v>
      </c>
      <c r="F123" s="36">
        <f t="shared" si="238"/>
        <v>0.6</v>
      </c>
      <c r="G123" s="36">
        <v>0.7</v>
      </c>
      <c r="H123" s="36">
        <v>0.9</v>
      </c>
      <c r="I123" s="32">
        <f t="shared" si="239"/>
        <v>658</v>
      </c>
      <c r="J123" s="32">
        <f t="shared" si="240"/>
        <v>50</v>
      </c>
      <c r="K123" s="32">
        <f t="shared" si="241"/>
        <v>708</v>
      </c>
      <c r="L123" s="65">
        <f t="shared" si="242"/>
        <v>430.49232</v>
      </c>
      <c r="M123" s="65">
        <f t="shared" si="243"/>
        <v>497.53284</v>
      </c>
      <c r="N123" s="65">
        <f t="shared" si="244"/>
        <v>676.32408</v>
      </c>
      <c r="O123" s="68">
        <v>0.85</v>
      </c>
      <c r="P123" s="60">
        <f t="shared" si="245"/>
        <v>365.918472</v>
      </c>
      <c r="Q123" s="60">
        <f t="shared" si="246"/>
        <v>422.902914</v>
      </c>
      <c r="R123" s="60">
        <f t="shared" si="247"/>
        <v>574.875468</v>
      </c>
      <c r="S123" s="72">
        <v>5</v>
      </c>
      <c r="T123" s="65">
        <f t="shared" si="235"/>
        <v>370.918472</v>
      </c>
      <c r="U123" s="65">
        <f t="shared" si="236"/>
        <v>427.902914</v>
      </c>
      <c r="V123" s="65">
        <f t="shared" si="237"/>
        <v>579.875468</v>
      </c>
      <c r="W123" s="6"/>
    </row>
    <row r="124" s="1" customFormat="1" ht="16" hidden="1" customHeight="1" spans="1:23">
      <c r="A124" s="32">
        <v>118</v>
      </c>
      <c r="B124" s="46" t="s">
        <v>74</v>
      </c>
      <c r="C124" s="43">
        <v>11284</v>
      </c>
      <c r="D124" s="43">
        <v>11639</v>
      </c>
      <c r="E124" s="43">
        <v>12457</v>
      </c>
      <c r="F124" s="36">
        <f t="shared" si="238"/>
        <v>0.6</v>
      </c>
      <c r="G124" s="36">
        <v>0.7</v>
      </c>
      <c r="H124" s="36">
        <v>0.9</v>
      </c>
      <c r="I124" s="32">
        <f t="shared" si="239"/>
        <v>658</v>
      </c>
      <c r="J124" s="32">
        <f t="shared" si="240"/>
        <v>50</v>
      </c>
      <c r="K124" s="32">
        <f t="shared" si="241"/>
        <v>708</v>
      </c>
      <c r="L124" s="65">
        <f t="shared" si="242"/>
        <v>479.34432</v>
      </c>
      <c r="M124" s="65">
        <f t="shared" si="243"/>
        <v>576.82884</v>
      </c>
      <c r="N124" s="65">
        <f t="shared" si="244"/>
        <v>793.76004</v>
      </c>
      <c r="O124" s="68">
        <v>0.85</v>
      </c>
      <c r="P124" s="60">
        <f t="shared" si="245"/>
        <v>407.442672</v>
      </c>
      <c r="Q124" s="60">
        <f t="shared" si="246"/>
        <v>490.304514</v>
      </c>
      <c r="R124" s="60">
        <f t="shared" si="247"/>
        <v>674.696034</v>
      </c>
      <c r="S124" s="72">
        <v>5</v>
      </c>
      <c r="T124" s="65">
        <f t="shared" si="235"/>
        <v>412.442672</v>
      </c>
      <c r="U124" s="65">
        <f t="shared" si="236"/>
        <v>495.304514</v>
      </c>
      <c r="V124" s="65">
        <f t="shared" si="237"/>
        <v>679.696034</v>
      </c>
      <c r="W124" s="6" t="str">
        <f>VLOOKUP(B124,[1]Sheet2!$C$8:$G$46,5,0)</f>
        <v>440881000-廉江市</v>
      </c>
    </row>
    <row r="125" s="1" customFormat="1" ht="16" customHeight="1" spans="1:23">
      <c r="A125" s="32">
        <v>119</v>
      </c>
      <c r="B125" s="46" t="s">
        <v>75</v>
      </c>
      <c r="C125" s="43">
        <v>6901</v>
      </c>
      <c r="D125" s="43">
        <v>7028</v>
      </c>
      <c r="E125" s="43">
        <v>7835</v>
      </c>
      <c r="F125" s="36">
        <f t="shared" si="238"/>
        <v>0.6</v>
      </c>
      <c r="G125" s="36">
        <v>0.7</v>
      </c>
      <c r="H125" s="36">
        <v>0.9</v>
      </c>
      <c r="I125" s="32">
        <f t="shared" si="239"/>
        <v>658</v>
      </c>
      <c r="J125" s="32">
        <f t="shared" si="240"/>
        <v>50</v>
      </c>
      <c r="K125" s="32">
        <f t="shared" si="241"/>
        <v>708</v>
      </c>
      <c r="L125" s="65">
        <f t="shared" si="242"/>
        <v>293.15448</v>
      </c>
      <c r="M125" s="65">
        <f t="shared" si="243"/>
        <v>348.30768</v>
      </c>
      <c r="N125" s="65">
        <f t="shared" si="244"/>
        <v>499.2462</v>
      </c>
      <c r="O125" s="68">
        <v>0.85</v>
      </c>
      <c r="P125" s="60">
        <f t="shared" si="245"/>
        <v>249.181308</v>
      </c>
      <c r="Q125" s="60">
        <f t="shared" si="246"/>
        <v>296.061528</v>
      </c>
      <c r="R125" s="60">
        <f t="shared" si="247"/>
        <v>424.35927</v>
      </c>
      <c r="S125" s="72">
        <v>5</v>
      </c>
      <c r="T125" s="65">
        <f t="shared" si="235"/>
        <v>254.181308</v>
      </c>
      <c r="U125" s="65">
        <f t="shared" si="236"/>
        <v>301.061528</v>
      </c>
      <c r="V125" s="65">
        <f t="shared" si="237"/>
        <v>429.35927</v>
      </c>
      <c r="W125" s="6"/>
    </row>
    <row r="126" s="1" customFormat="1" ht="16" customHeight="1" spans="1:23">
      <c r="A126" s="32">
        <v>120</v>
      </c>
      <c r="B126" s="46" t="s">
        <v>76</v>
      </c>
      <c r="C126" s="43">
        <v>5837</v>
      </c>
      <c r="D126" s="43">
        <v>5788</v>
      </c>
      <c r="E126" s="43">
        <v>6582</v>
      </c>
      <c r="F126" s="36">
        <f t="shared" si="238"/>
        <v>0.6</v>
      </c>
      <c r="G126" s="36">
        <v>0.7</v>
      </c>
      <c r="H126" s="36">
        <v>0.9</v>
      </c>
      <c r="I126" s="32">
        <f t="shared" si="239"/>
        <v>658</v>
      </c>
      <c r="J126" s="32">
        <f t="shared" si="240"/>
        <v>50</v>
      </c>
      <c r="K126" s="32">
        <f t="shared" si="241"/>
        <v>708</v>
      </c>
      <c r="L126" s="65">
        <f t="shared" si="242"/>
        <v>247.95576</v>
      </c>
      <c r="M126" s="65">
        <f t="shared" si="243"/>
        <v>286.85328</v>
      </c>
      <c r="N126" s="65">
        <f t="shared" si="244"/>
        <v>419.40504</v>
      </c>
      <c r="O126" s="68">
        <v>0.85</v>
      </c>
      <c r="P126" s="60">
        <f t="shared" si="245"/>
        <v>210.762396</v>
      </c>
      <c r="Q126" s="60">
        <f t="shared" si="246"/>
        <v>243.825288</v>
      </c>
      <c r="R126" s="60">
        <f t="shared" si="247"/>
        <v>356.494284</v>
      </c>
      <c r="S126" s="72">
        <v>5</v>
      </c>
      <c r="T126" s="65">
        <f t="shared" si="235"/>
        <v>215.762396</v>
      </c>
      <c r="U126" s="65">
        <f t="shared" si="236"/>
        <v>248.825288</v>
      </c>
      <c r="V126" s="65">
        <f t="shared" si="237"/>
        <v>361.494284</v>
      </c>
      <c r="W126" s="6"/>
    </row>
    <row r="127" s="1" customFormat="1" ht="16" hidden="1" customHeight="1" spans="1:23">
      <c r="A127" s="32">
        <v>121</v>
      </c>
      <c r="B127" s="46" t="s">
        <v>77</v>
      </c>
      <c r="C127" s="43">
        <v>5254</v>
      </c>
      <c r="D127" s="43">
        <v>5459</v>
      </c>
      <c r="E127" s="43">
        <v>5852</v>
      </c>
      <c r="F127" s="36">
        <f t="shared" si="238"/>
        <v>0.6</v>
      </c>
      <c r="G127" s="36">
        <v>0.7</v>
      </c>
      <c r="H127" s="36">
        <v>0.9</v>
      </c>
      <c r="I127" s="32">
        <f t="shared" si="239"/>
        <v>658</v>
      </c>
      <c r="J127" s="32">
        <f t="shared" si="240"/>
        <v>50</v>
      </c>
      <c r="K127" s="32">
        <f t="shared" si="241"/>
        <v>708</v>
      </c>
      <c r="L127" s="65">
        <f t="shared" si="242"/>
        <v>223.18992</v>
      </c>
      <c r="M127" s="65">
        <f t="shared" si="243"/>
        <v>270.54804</v>
      </c>
      <c r="N127" s="65">
        <f t="shared" si="244"/>
        <v>372.88944</v>
      </c>
      <c r="O127" s="68">
        <v>0.85</v>
      </c>
      <c r="P127" s="60">
        <f t="shared" si="245"/>
        <v>189.711432</v>
      </c>
      <c r="Q127" s="60">
        <f t="shared" si="246"/>
        <v>229.965834</v>
      </c>
      <c r="R127" s="60">
        <f t="shared" si="247"/>
        <v>316.956024</v>
      </c>
      <c r="S127" s="72">
        <v>5</v>
      </c>
      <c r="T127" s="65">
        <f t="shared" si="235"/>
        <v>194.711432</v>
      </c>
      <c r="U127" s="65">
        <f t="shared" si="236"/>
        <v>234.965834</v>
      </c>
      <c r="V127" s="65">
        <f t="shared" si="237"/>
        <v>321.956024</v>
      </c>
      <c r="W127" s="6" t="str">
        <f>VLOOKUP(B127,[1]Sheet2!$C$8:$G$46,5,0)</f>
        <v>440825000-徐闻县</v>
      </c>
    </row>
    <row r="128" s="6" customFormat="1" ht="16" customHeight="1" spans="1:22">
      <c r="A128" s="32">
        <v>122</v>
      </c>
      <c r="B128" s="44" t="s">
        <v>78</v>
      </c>
      <c r="C128" s="45">
        <f t="shared" ref="C128:E128" si="248">SUM(C129:C134)</f>
        <v>52145</v>
      </c>
      <c r="D128" s="45">
        <f t="shared" si="248"/>
        <v>52770</v>
      </c>
      <c r="E128" s="45">
        <f t="shared" si="248"/>
        <v>55616</v>
      </c>
      <c r="F128" s="39"/>
      <c r="G128" s="39"/>
      <c r="H128" s="39"/>
      <c r="I128" s="61"/>
      <c r="J128" s="61"/>
      <c r="K128" s="61"/>
      <c r="L128" s="45">
        <f t="shared" ref="L128:N128" si="249">SUM(L129:L134)</f>
        <v>2215.1196</v>
      </c>
      <c r="M128" s="45">
        <f t="shared" si="249"/>
        <v>2615.2812</v>
      </c>
      <c r="N128" s="45">
        <f t="shared" si="249"/>
        <v>3543.85152</v>
      </c>
      <c r="O128" s="62"/>
      <c r="P128" s="45">
        <f t="shared" ref="P128" si="250">SUM(P129:P134)</f>
        <v>1882.85166</v>
      </c>
      <c r="Q128" s="45">
        <f t="shared" ref="Q128" si="251">SUM(Q129:Q134)</f>
        <v>2222.98902</v>
      </c>
      <c r="R128" s="45">
        <f t="shared" ref="R128" si="252">SUM(R129:R134)</f>
        <v>3012.273792</v>
      </c>
      <c r="S128" s="45">
        <f t="shared" ref="S128" si="253">SUM(S129:S134)</f>
        <v>28</v>
      </c>
      <c r="T128" s="45">
        <f t="shared" ref="T128" si="254">SUM(T129:T134)</f>
        <v>1910.85166</v>
      </c>
      <c r="U128" s="45">
        <f t="shared" ref="U128" si="255">SUM(U129:U134)</f>
        <v>2250.98902</v>
      </c>
      <c r="V128" s="45">
        <f t="shared" ref="V128" si="256">SUM(V129:V134)</f>
        <v>3040.273792</v>
      </c>
    </row>
    <row r="129" s="6" customFormat="1" ht="16" customHeight="1" spans="1:22">
      <c r="A129" s="32">
        <v>123</v>
      </c>
      <c r="B129" s="74" t="s">
        <v>9</v>
      </c>
      <c r="C129" s="47"/>
      <c r="D129" s="47"/>
      <c r="E129" s="47"/>
      <c r="F129" s="39"/>
      <c r="G129" s="39"/>
      <c r="H129" s="39"/>
      <c r="I129" s="61"/>
      <c r="J129" s="61"/>
      <c r="K129" s="61"/>
      <c r="L129" s="47"/>
      <c r="M129" s="47"/>
      <c r="N129" s="47"/>
      <c r="O129" s="62"/>
      <c r="P129" s="47"/>
      <c r="Q129" s="47"/>
      <c r="R129" s="47"/>
      <c r="S129" s="73">
        <v>3</v>
      </c>
      <c r="T129" s="65">
        <f t="shared" ref="T129:T134" si="257">P129+S129</f>
        <v>3</v>
      </c>
      <c r="U129" s="65">
        <f t="shared" ref="U129:U134" si="258">Q129+S129</f>
        <v>3</v>
      </c>
      <c r="V129" s="65">
        <f t="shared" ref="V129:V134" si="259">R129+S129</f>
        <v>3</v>
      </c>
    </row>
    <row r="130" s="1" customFormat="1" ht="16" customHeight="1" spans="1:23">
      <c r="A130" s="32">
        <v>124</v>
      </c>
      <c r="B130" s="46" t="s">
        <v>79</v>
      </c>
      <c r="C130" s="43">
        <v>7779</v>
      </c>
      <c r="D130" s="43">
        <v>8008</v>
      </c>
      <c r="E130" s="43">
        <v>8437</v>
      </c>
      <c r="F130" s="36">
        <f t="shared" ref="F130:F134" si="260">$F$7</f>
        <v>0.6</v>
      </c>
      <c r="G130" s="36">
        <v>0.7</v>
      </c>
      <c r="H130" s="36">
        <v>0.9</v>
      </c>
      <c r="I130" s="32">
        <f>$I$7</f>
        <v>658</v>
      </c>
      <c r="J130" s="32">
        <f>$J$7</f>
        <v>50</v>
      </c>
      <c r="K130" s="32">
        <f>$K$7</f>
        <v>708</v>
      </c>
      <c r="L130" s="65">
        <f t="shared" ref="L130:L134" si="261">C130*F130*K130/10000</f>
        <v>330.45192</v>
      </c>
      <c r="M130" s="65">
        <f t="shared" ref="M130:M134" si="262">D130*G130*K130/10000</f>
        <v>396.87648</v>
      </c>
      <c r="N130" s="65">
        <f t="shared" ref="N130:N134" si="263">E130*H130*K130/10000</f>
        <v>537.60564</v>
      </c>
      <c r="O130" s="68">
        <v>0.85</v>
      </c>
      <c r="P130" s="60">
        <f t="shared" ref="P130:P134" si="264">L130*O130</f>
        <v>280.884132</v>
      </c>
      <c r="Q130" s="60">
        <f t="shared" ref="Q130:Q134" si="265">M130*O130</f>
        <v>337.345008</v>
      </c>
      <c r="R130" s="60">
        <f t="shared" ref="R130:R134" si="266">N130*O130</f>
        <v>456.964794</v>
      </c>
      <c r="S130" s="72">
        <v>5</v>
      </c>
      <c r="T130" s="65">
        <f t="shared" si="257"/>
        <v>285.884132</v>
      </c>
      <c r="U130" s="65">
        <f t="shared" si="258"/>
        <v>342.345008</v>
      </c>
      <c r="V130" s="65">
        <f t="shared" si="259"/>
        <v>461.964794</v>
      </c>
      <c r="W130" s="6"/>
    </row>
    <row r="131" s="1" customFormat="1" ht="16" customHeight="1" spans="1:23">
      <c r="A131" s="32">
        <v>125</v>
      </c>
      <c r="B131" s="46" t="s">
        <v>80</v>
      </c>
      <c r="C131" s="43">
        <v>9060</v>
      </c>
      <c r="D131" s="43">
        <v>9314</v>
      </c>
      <c r="E131" s="43">
        <v>9825</v>
      </c>
      <c r="F131" s="36">
        <f t="shared" si="260"/>
        <v>0.6</v>
      </c>
      <c r="G131" s="36">
        <v>0.7</v>
      </c>
      <c r="H131" s="36">
        <v>0.9</v>
      </c>
      <c r="I131" s="32">
        <f>$I$7</f>
        <v>658</v>
      </c>
      <c r="J131" s="32">
        <f>$J$7</f>
        <v>50</v>
      </c>
      <c r="K131" s="32">
        <f>$K$7</f>
        <v>708</v>
      </c>
      <c r="L131" s="65">
        <f t="shared" si="261"/>
        <v>384.8688</v>
      </c>
      <c r="M131" s="65">
        <f t="shared" si="262"/>
        <v>461.60184</v>
      </c>
      <c r="N131" s="65">
        <f t="shared" si="263"/>
        <v>626.049</v>
      </c>
      <c r="O131" s="68">
        <v>0.85</v>
      </c>
      <c r="P131" s="60">
        <f t="shared" si="264"/>
        <v>327.13848</v>
      </c>
      <c r="Q131" s="60">
        <f t="shared" si="265"/>
        <v>392.361564</v>
      </c>
      <c r="R131" s="60">
        <f t="shared" si="266"/>
        <v>532.14165</v>
      </c>
      <c r="S131" s="72">
        <v>5</v>
      </c>
      <c r="T131" s="65">
        <f t="shared" si="257"/>
        <v>332.13848</v>
      </c>
      <c r="U131" s="65">
        <f t="shared" si="258"/>
        <v>397.361564</v>
      </c>
      <c r="V131" s="65">
        <f t="shared" si="259"/>
        <v>537.14165</v>
      </c>
      <c r="W131" s="6"/>
    </row>
    <row r="132" s="1" customFormat="1" ht="16" hidden="1" customHeight="1" spans="1:23">
      <c r="A132" s="32">
        <v>126</v>
      </c>
      <c r="B132" s="46" t="s">
        <v>81</v>
      </c>
      <c r="C132" s="43">
        <v>10693</v>
      </c>
      <c r="D132" s="43">
        <v>11038</v>
      </c>
      <c r="E132" s="43">
        <v>11453</v>
      </c>
      <c r="F132" s="36">
        <f t="shared" si="260"/>
        <v>0.6</v>
      </c>
      <c r="G132" s="36">
        <v>0.7</v>
      </c>
      <c r="H132" s="36">
        <v>0.9</v>
      </c>
      <c r="I132" s="32">
        <f>$I$7</f>
        <v>658</v>
      </c>
      <c r="J132" s="32">
        <f>$J$7</f>
        <v>50</v>
      </c>
      <c r="K132" s="32">
        <f>$K$7</f>
        <v>708</v>
      </c>
      <c r="L132" s="65">
        <f t="shared" si="261"/>
        <v>454.23864</v>
      </c>
      <c r="M132" s="65">
        <f t="shared" si="262"/>
        <v>547.04328</v>
      </c>
      <c r="N132" s="65">
        <f t="shared" si="263"/>
        <v>729.78516</v>
      </c>
      <c r="O132" s="68">
        <v>0.85</v>
      </c>
      <c r="P132" s="60">
        <f t="shared" si="264"/>
        <v>386.102844</v>
      </c>
      <c r="Q132" s="60">
        <f t="shared" si="265"/>
        <v>464.986788</v>
      </c>
      <c r="R132" s="60">
        <f t="shared" si="266"/>
        <v>620.317386</v>
      </c>
      <c r="S132" s="72">
        <v>5</v>
      </c>
      <c r="T132" s="65">
        <f t="shared" si="257"/>
        <v>391.102844</v>
      </c>
      <c r="U132" s="65">
        <f t="shared" si="258"/>
        <v>469.986788</v>
      </c>
      <c r="V132" s="65">
        <f t="shared" si="259"/>
        <v>625.317386</v>
      </c>
      <c r="W132" s="6" t="str">
        <f>VLOOKUP(B132,[1]Sheet2!$C$8:$G$46,5,0)</f>
        <v>440981000-高州市</v>
      </c>
    </row>
    <row r="133" s="1" customFormat="1" ht="16" hidden="1" customHeight="1" spans="1:23">
      <c r="A133" s="32">
        <v>127</v>
      </c>
      <c r="B133" s="46" t="s">
        <v>82</v>
      </c>
      <c r="C133" s="43">
        <v>12584</v>
      </c>
      <c r="D133" s="43">
        <v>12374</v>
      </c>
      <c r="E133" s="43">
        <v>13031</v>
      </c>
      <c r="F133" s="36">
        <f t="shared" si="260"/>
        <v>0.6</v>
      </c>
      <c r="G133" s="36">
        <v>0.7</v>
      </c>
      <c r="H133" s="36">
        <v>0.9</v>
      </c>
      <c r="I133" s="32">
        <f>$I$7</f>
        <v>658</v>
      </c>
      <c r="J133" s="32">
        <f>$J$7</f>
        <v>50</v>
      </c>
      <c r="K133" s="32">
        <f>$K$7</f>
        <v>708</v>
      </c>
      <c r="L133" s="65">
        <f t="shared" si="261"/>
        <v>534.56832</v>
      </c>
      <c r="M133" s="65">
        <f t="shared" si="262"/>
        <v>613.25544</v>
      </c>
      <c r="N133" s="65">
        <f t="shared" si="263"/>
        <v>830.33532</v>
      </c>
      <c r="O133" s="68">
        <v>0.85</v>
      </c>
      <c r="P133" s="60">
        <f t="shared" si="264"/>
        <v>454.383072</v>
      </c>
      <c r="Q133" s="60">
        <f t="shared" si="265"/>
        <v>521.267124</v>
      </c>
      <c r="R133" s="60">
        <f t="shared" si="266"/>
        <v>705.785022</v>
      </c>
      <c r="S133" s="72">
        <v>5</v>
      </c>
      <c r="T133" s="65">
        <f t="shared" si="257"/>
        <v>459.383072</v>
      </c>
      <c r="U133" s="65">
        <f t="shared" si="258"/>
        <v>526.267124</v>
      </c>
      <c r="V133" s="65">
        <f t="shared" si="259"/>
        <v>710.785022</v>
      </c>
      <c r="W133" s="6" t="str">
        <f>VLOOKUP(B133,[1]Sheet2!$C$8:$G$46,5,0)</f>
        <v>440982000-化州市</v>
      </c>
    </row>
    <row r="134" s="1" customFormat="1" ht="16" customHeight="1" spans="1:23">
      <c r="A134" s="32">
        <v>128</v>
      </c>
      <c r="B134" s="46" t="s">
        <v>83</v>
      </c>
      <c r="C134" s="43">
        <v>12029</v>
      </c>
      <c r="D134" s="43">
        <v>12036</v>
      </c>
      <c r="E134" s="43">
        <v>12870</v>
      </c>
      <c r="F134" s="36">
        <f t="shared" si="260"/>
        <v>0.6</v>
      </c>
      <c r="G134" s="36">
        <v>0.7</v>
      </c>
      <c r="H134" s="36">
        <v>0.9</v>
      </c>
      <c r="I134" s="32">
        <f>$I$7</f>
        <v>658</v>
      </c>
      <c r="J134" s="32">
        <f>$J$7</f>
        <v>50</v>
      </c>
      <c r="K134" s="32">
        <f>$K$7</f>
        <v>708</v>
      </c>
      <c r="L134" s="65">
        <f t="shared" si="261"/>
        <v>510.99192</v>
      </c>
      <c r="M134" s="65">
        <f t="shared" si="262"/>
        <v>596.50416</v>
      </c>
      <c r="N134" s="65">
        <f t="shared" si="263"/>
        <v>820.0764</v>
      </c>
      <c r="O134" s="68">
        <v>0.85</v>
      </c>
      <c r="P134" s="60">
        <f t="shared" si="264"/>
        <v>434.343132</v>
      </c>
      <c r="Q134" s="60">
        <f t="shared" si="265"/>
        <v>507.028536</v>
      </c>
      <c r="R134" s="60">
        <f t="shared" si="266"/>
        <v>697.06494</v>
      </c>
      <c r="S134" s="72">
        <v>5</v>
      </c>
      <c r="T134" s="65">
        <f t="shared" si="257"/>
        <v>439.343132</v>
      </c>
      <c r="U134" s="65">
        <f t="shared" si="258"/>
        <v>512.028536</v>
      </c>
      <c r="V134" s="65">
        <f t="shared" si="259"/>
        <v>702.06494</v>
      </c>
      <c r="W134" s="6"/>
    </row>
    <row r="135" s="6" customFormat="1" ht="16" customHeight="1" spans="1:22">
      <c r="A135" s="32">
        <v>129</v>
      </c>
      <c r="B135" s="44" t="s">
        <v>84</v>
      </c>
      <c r="C135" s="45">
        <f t="shared" ref="C135:E135" si="267">SUM(C136:C144)</f>
        <v>30421</v>
      </c>
      <c r="D135" s="45">
        <f t="shared" si="267"/>
        <v>30506</v>
      </c>
      <c r="E135" s="45">
        <f t="shared" si="267"/>
        <v>32191</v>
      </c>
      <c r="F135" s="39"/>
      <c r="G135" s="39"/>
      <c r="H135" s="39"/>
      <c r="I135" s="61"/>
      <c r="J135" s="61"/>
      <c r="K135" s="61"/>
      <c r="L135" s="45">
        <f t="shared" ref="L135:N135" si="268">SUM(L136:L144)</f>
        <v>1292.28408</v>
      </c>
      <c r="M135" s="45">
        <f t="shared" si="268"/>
        <v>1511.87736</v>
      </c>
      <c r="N135" s="45">
        <f t="shared" si="268"/>
        <v>2051.21052</v>
      </c>
      <c r="O135" s="62"/>
      <c r="P135" s="45">
        <f t="shared" ref="P135" si="269">SUM(P136:P144)</f>
        <v>976.787244</v>
      </c>
      <c r="Q135" s="45">
        <f t="shared" ref="Q135" si="270">SUM(Q136:Q144)</f>
        <v>1139.11182</v>
      </c>
      <c r="R135" s="45">
        <f t="shared" ref="R135" si="271">SUM(R136:R144)</f>
        <v>1540.899342</v>
      </c>
      <c r="S135" s="45">
        <f t="shared" ref="S135" si="272">SUM(S136:S144)</f>
        <v>43</v>
      </c>
      <c r="T135" s="45">
        <f t="shared" ref="T135" si="273">SUM(T136:T144)</f>
        <v>1019.787244</v>
      </c>
      <c r="U135" s="45">
        <f t="shared" ref="U135" si="274">SUM(U136:U144)</f>
        <v>1182.11182</v>
      </c>
      <c r="V135" s="45">
        <f t="shared" ref="V135" si="275">SUM(V136:V144)</f>
        <v>1583.899342</v>
      </c>
    </row>
    <row r="136" s="6" customFormat="1" ht="16" customHeight="1" spans="1:22">
      <c r="A136" s="32">
        <v>130</v>
      </c>
      <c r="B136" s="74" t="s">
        <v>9</v>
      </c>
      <c r="C136" s="47"/>
      <c r="D136" s="47"/>
      <c r="E136" s="47"/>
      <c r="F136" s="39"/>
      <c r="G136" s="39"/>
      <c r="H136" s="39"/>
      <c r="I136" s="61"/>
      <c r="J136" s="61"/>
      <c r="K136" s="61"/>
      <c r="L136" s="47"/>
      <c r="M136" s="47"/>
      <c r="N136" s="47"/>
      <c r="O136" s="62"/>
      <c r="P136" s="47"/>
      <c r="Q136" s="47"/>
      <c r="R136" s="47"/>
      <c r="S136" s="73">
        <v>3</v>
      </c>
      <c r="T136" s="65">
        <f t="shared" ref="T136:T144" si="276">P136+S136</f>
        <v>3</v>
      </c>
      <c r="U136" s="65">
        <f t="shared" ref="U136:U144" si="277">Q136+S136</f>
        <v>3</v>
      </c>
      <c r="V136" s="65">
        <f t="shared" ref="V136:V144" si="278">R136+S136</f>
        <v>3</v>
      </c>
    </row>
    <row r="137" s="1" customFormat="1" ht="16" customHeight="1" spans="1:23">
      <c r="A137" s="32">
        <v>131</v>
      </c>
      <c r="B137" s="46" t="s">
        <v>85</v>
      </c>
      <c r="C137" s="43">
        <v>3458</v>
      </c>
      <c r="D137" s="43">
        <v>3774</v>
      </c>
      <c r="E137" s="43">
        <v>4145</v>
      </c>
      <c r="F137" s="36">
        <f t="shared" ref="F137:F144" si="279">$F$7</f>
        <v>0.6</v>
      </c>
      <c r="G137" s="36">
        <v>0.7</v>
      </c>
      <c r="H137" s="36">
        <v>0.9</v>
      </c>
      <c r="I137" s="32">
        <f t="shared" ref="I137:I144" si="280">$I$7</f>
        <v>658</v>
      </c>
      <c r="J137" s="32">
        <f t="shared" ref="J137:J144" si="281">$J$7</f>
        <v>50</v>
      </c>
      <c r="K137" s="32">
        <f t="shared" ref="K137:K144" si="282">$K$7</f>
        <v>708</v>
      </c>
      <c r="L137" s="65">
        <f t="shared" ref="L137:L144" si="283">C137*F137*K137/10000</f>
        <v>146.89584</v>
      </c>
      <c r="M137" s="65">
        <f t="shared" ref="M137:M144" si="284">D137*G137*K137/10000</f>
        <v>187.03944</v>
      </c>
      <c r="N137" s="65">
        <f t="shared" ref="N137:N144" si="285">E137*H137*K137/10000</f>
        <v>264.1194</v>
      </c>
      <c r="O137" s="68">
        <v>0.65</v>
      </c>
      <c r="P137" s="60">
        <f t="shared" ref="P137:P144" si="286">L137*O137</f>
        <v>95.482296</v>
      </c>
      <c r="Q137" s="60">
        <f t="shared" ref="Q137:Q144" si="287">M137*O137</f>
        <v>121.575636</v>
      </c>
      <c r="R137" s="60">
        <f t="shared" ref="R137:R144" si="288">N137*O137</f>
        <v>171.67761</v>
      </c>
      <c r="S137" s="72">
        <v>5</v>
      </c>
      <c r="T137" s="65">
        <f t="shared" si="276"/>
        <v>100.482296</v>
      </c>
      <c r="U137" s="65">
        <f t="shared" si="277"/>
        <v>126.575636</v>
      </c>
      <c r="V137" s="65">
        <f t="shared" si="278"/>
        <v>176.67761</v>
      </c>
      <c r="W137" s="6"/>
    </row>
    <row r="138" s="1" customFormat="1" ht="16" customHeight="1" spans="1:23">
      <c r="A138" s="32">
        <v>132</v>
      </c>
      <c r="B138" s="46" t="s">
        <v>86</v>
      </c>
      <c r="C138" s="43">
        <v>1374</v>
      </c>
      <c r="D138" s="43">
        <v>1420</v>
      </c>
      <c r="E138" s="43">
        <v>1524</v>
      </c>
      <c r="F138" s="36">
        <f t="shared" si="279"/>
        <v>0.6</v>
      </c>
      <c r="G138" s="36">
        <v>0.7</v>
      </c>
      <c r="H138" s="36">
        <v>0.9</v>
      </c>
      <c r="I138" s="32">
        <f t="shared" si="280"/>
        <v>658</v>
      </c>
      <c r="J138" s="32">
        <f t="shared" si="281"/>
        <v>50</v>
      </c>
      <c r="K138" s="32">
        <f t="shared" si="282"/>
        <v>708</v>
      </c>
      <c r="L138" s="65">
        <f t="shared" si="283"/>
        <v>58.36752</v>
      </c>
      <c r="M138" s="65">
        <f t="shared" si="284"/>
        <v>70.3752</v>
      </c>
      <c r="N138" s="65">
        <f t="shared" si="285"/>
        <v>97.10928</v>
      </c>
      <c r="O138" s="68">
        <v>0.65</v>
      </c>
      <c r="P138" s="60">
        <f t="shared" si="286"/>
        <v>37.938888</v>
      </c>
      <c r="Q138" s="60">
        <f t="shared" si="287"/>
        <v>45.74388</v>
      </c>
      <c r="R138" s="60">
        <f t="shared" si="288"/>
        <v>63.121032</v>
      </c>
      <c r="S138" s="72">
        <v>5</v>
      </c>
      <c r="T138" s="65">
        <f t="shared" si="276"/>
        <v>42.938888</v>
      </c>
      <c r="U138" s="65">
        <f t="shared" si="277"/>
        <v>50.74388</v>
      </c>
      <c r="V138" s="65">
        <f t="shared" si="278"/>
        <v>68.121032</v>
      </c>
      <c r="W138" s="6"/>
    </row>
    <row r="139" s="1" customFormat="1" ht="16" customHeight="1" spans="1:23">
      <c r="A139" s="32">
        <v>133</v>
      </c>
      <c r="B139" s="46" t="s">
        <v>87</v>
      </c>
      <c r="C139" s="43">
        <v>4344</v>
      </c>
      <c r="D139" s="43">
        <v>4373</v>
      </c>
      <c r="E139" s="43">
        <v>4919</v>
      </c>
      <c r="F139" s="36">
        <f t="shared" si="279"/>
        <v>0.6</v>
      </c>
      <c r="G139" s="36">
        <v>0.7</v>
      </c>
      <c r="H139" s="36">
        <v>0.9</v>
      </c>
      <c r="I139" s="32">
        <f t="shared" si="280"/>
        <v>658</v>
      </c>
      <c r="J139" s="32">
        <f t="shared" si="281"/>
        <v>50</v>
      </c>
      <c r="K139" s="32">
        <f t="shared" si="282"/>
        <v>708</v>
      </c>
      <c r="L139" s="65">
        <f t="shared" si="283"/>
        <v>184.53312</v>
      </c>
      <c r="M139" s="65">
        <f t="shared" si="284"/>
        <v>216.72588</v>
      </c>
      <c r="N139" s="65">
        <f t="shared" si="285"/>
        <v>313.43868</v>
      </c>
      <c r="O139" s="68">
        <v>0.65</v>
      </c>
      <c r="P139" s="60">
        <f t="shared" si="286"/>
        <v>119.946528</v>
      </c>
      <c r="Q139" s="60">
        <f t="shared" si="287"/>
        <v>140.871822</v>
      </c>
      <c r="R139" s="60">
        <f t="shared" si="288"/>
        <v>203.735142</v>
      </c>
      <c r="S139" s="72">
        <v>5</v>
      </c>
      <c r="T139" s="65">
        <f t="shared" si="276"/>
        <v>124.946528</v>
      </c>
      <c r="U139" s="65">
        <f t="shared" si="277"/>
        <v>145.871822</v>
      </c>
      <c r="V139" s="65">
        <f t="shared" si="278"/>
        <v>208.735142</v>
      </c>
      <c r="W139" s="6"/>
    </row>
    <row r="140" s="1" customFormat="1" ht="16" customHeight="1" spans="1:23">
      <c r="A140" s="32">
        <v>134</v>
      </c>
      <c r="B140" s="46" t="s">
        <v>88</v>
      </c>
      <c r="C140" s="43">
        <v>5143</v>
      </c>
      <c r="D140" s="43">
        <v>5161</v>
      </c>
      <c r="E140" s="43">
        <v>5312</v>
      </c>
      <c r="F140" s="36">
        <f t="shared" si="279"/>
        <v>0.6</v>
      </c>
      <c r="G140" s="36">
        <v>0.7</v>
      </c>
      <c r="H140" s="36">
        <v>0.9</v>
      </c>
      <c r="I140" s="32">
        <f t="shared" si="280"/>
        <v>658</v>
      </c>
      <c r="J140" s="32">
        <f t="shared" si="281"/>
        <v>50</v>
      </c>
      <c r="K140" s="32">
        <f t="shared" si="282"/>
        <v>708</v>
      </c>
      <c r="L140" s="65">
        <f t="shared" si="283"/>
        <v>218.47464</v>
      </c>
      <c r="M140" s="65">
        <f t="shared" si="284"/>
        <v>255.77916</v>
      </c>
      <c r="N140" s="65">
        <f t="shared" si="285"/>
        <v>338.48064</v>
      </c>
      <c r="O140" s="68">
        <v>0.65</v>
      </c>
      <c r="P140" s="60">
        <f t="shared" si="286"/>
        <v>142.008516</v>
      </c>
      <c r="Q140" s="60">
        <f t="shared" si="287"/>
        <v>166.256454</v>
      </c>
      <c r="R140" s="60">
        <f t="shared" si="288"/>
        <v>220.012416</v>
      </c>
      <c r="S140" s="72">
        <v>5</v>
      </c>
      <c r="T140" s="65">
        <f t="shared" si="276"/>
        <v>147.008516</v>
      </c>
      <c r="U140" s="65">
        <f t="shared" si="277"/>
        <v>171.256454</v>
      </c>
      <c r="V140" s="65">
        <f t="shared" si="278"/>
        <v>225.012416</v>
      </c>
      <c r="W140" s="6"/>
    </row>
    <row r="141" s="1" customFormat="1" ht="16" hidden="1" customHeight="1" spans="1:23">
      <c r="A141" s="32">
        <v>135</v>
      </c>
      <c r="B141" s="46" t="s">
        <v>89</v>
      </c>
      <c r="C141" s="43">
        <v>3271</v>
      </c>
      <c r="D141" s="43">
        <v>2956</v>
      </c>
      <c r="E141" s="43">
        <v>2904</v>
      </c>
      <c r="F141" s="36">
        <f t="shared" si="279"/>
        <v>0.6</v>
      </c>
      <c r="G141" s="36">
        <v>0.7</v>
      </c>
      <c r="H141" s="36">
        <v>0.9</v>
      </c>
      <c r="I141" s="32">
        <f t="shared" si="280"/>
        <v>658</v>
      </c>
      <c r="J141" s="32">
        <f t="shared" si="281"/>
        <v>50</v>
      </c>
      <c r="K141" s="32">
        <f t="shared" si="282"/>
        <v>708</v>
      </c>
      <c r="L141" s="65">
        <f t="shared" si="283"/>
        <v>138.95208</v>
      </c>
      <c r="M141" s="65">
        <f t="shared" si="284"/>
        <v>146.49936</v>
      </c>
      <c r="N141" s="65">
        <f t="shared" si="285"/>
        <v>185.04288</v>
      </c>
      <c r="O141" s="68">
        <v>0.85</v>
      </c>
      <c r="P141" s="60">
        <f t="shared" si="286"/>
        <v>118.109268</v>
      </c>
      <c r="Q141" s="60">
        <f t="shared" si="287"/>
        <v>124.524456</v>
      </c>
      <c r="R141" s="60">
        <f t="shared" si="288"/>
        <v>157.286448</v>
      </c>
      <c r="S141" s="72">
        <v>5</v>
      </c>
      <c r="T141" s="65">
        <f t="shared" si="276"/>
        <v>123.109268</v>
      </c>
      <c r="U141" s="65">
        <f t="shared" si="277"/>
        <v>129.524456</v>
      </c>
      <c r="V141" s="65">
        <f t="shared" si="278"/>
        <v>162.286448</v>
      </c>
      <c r="W141" s="6" t="str">
        <f>VLOOKUP(B141,[1]Sheet2!$C$8:$G$46,5,0)</f>
        <v>441223000-广宁县</v>
      </c>
    </row>
    <row r="142" s="1" customFormat="1" ht="16" hidden="1" customHeight="1" spans="1:23">
      <c r="A142" s="32">
        <v>136</v>
      </c>
      <c r="B142" s="46" t="s">
        <v>90</v>
      </c>
      <c r="C142" s="43">
        <v>2867</v>
      </c>
      <c r="D142" s="43">
        <v>2709</v>
      </c>
      <c r="E142" s="43">
        <v>2875</v>
      </c>
      <c r="F142" s="36">
        <f t="shared" si="279"/>
        <v>0.6</v>
      </c>
      <c r="G142" s="36">
        <v>0.7</v>
      </c>
      <c r="H142" s="36">
        <v>0.9</v>
      </c>
      <c r="I142" s="32">
        <f t="shared" si="280"/>
        <v>658</v>
      </c>
      <c r="J142" s="32">
        <f t="shared" si="281"/>
        <v>50</v>
      </c>
      <c r="K142" s="32">
        <f t="shared" si="282"/>
        <v>708</v>
      </c>
      <c r="L142" s="65">
        <f t="shared" si="283"/>
        <v>121.79016</v>
      </c>
      <c r="M142" s="65">
        <f t="shared" si="284"/>
        <v>134.25804</v>
      </c>
      <c r="N142" s="65">
        <f t="shared" si="285"/>
        <v>183.195</v>
      </c>
      <c r="O142" s="68">
        <v>0.85</v>
      </c>
      <c r="P142" s="60">
        <f t="shared" si="286"/>
        <v>103.521636</v>
      </c>
      <c r="Q142" s="60">
        <f t="shared" si="287"/>
        <v>114.119334</v>
      </c>
      <c r="R142" s="60">
        <f t="shared" si="288"/>
        <v>155.71575</v>
      </c>
      <c r="S142" s="72">
        <v>5</v>
      </c>
      <c r="T142" s="65">
        <f t="shared" si="276"/>
        <v>108.521636</v>
      </c>
      <c r="U142" s="65">
        <f t="shared" si="277"/>
        <v>119.119334</v>
      </c>
      <c r="V142" s="65">
        <f t="shared" si="278"/>
        <v>160.71575</v>
      </c>
      <c r="W142" s="6" t="str">
        <f>VLOOKUP(B142,[1]Sheet2!$C$8:$G$46,5,0)</f>
        <v>441226000-德庆县</v>
      </c>
    </row>
    <row r="143" s="1" customFormat="1" ht="16" hidden="1" customHeight="1" spans="1:23">
      <c r="A143" s="32">
        <v>137</v>
      </c>
      <c r="B143" s="46" t="s">
        <v>91</v>
      </c>
      <c r="C143" s="43">
        <v>3015</v>
      </c>
      <c r="D143" s="43">
        <v>3076</v>
      </c>
      <c r="E143" s="43">
        <v>3043</v>
      </c>
      <c r="F143" s="36">
        <f t="shared" si="279"/>
        <v>0.6</v>
      </c>
      <c r="G143" s="36">
        <v>0.7</v>
      </c>
      <c r="H143" s="36">
        <v>0.9</v>
      </c>
      <c r="I143" s="32">
        <f t="shared" si="280"/>
        <v>658</v>
      </c>
      <c r="J143" s="32">
        <f t="shared" si="281"/>
        <v>50</v>
      </c>
      <c r="K143" s="32">
        <f t="shared" si="282"/>
        <v>708</v>
      </c>
      <c r="L143" s="65">
        <f t="shared" si="283"/>
        <v>128.0772</v>
      </c>
      <c r="M143" s="65">
        <f t="shared" si="284"/>
        <v>152.44656</v>
      </c>
      <c r="N143" s="65">
        <f t="shared" si="285"/>
        <v>193.89996</v>
      </c>
      <c r="O143" s="68">
        <v>0.85</v>
      </c>
      <c r="P143" s="60">
        <f t="shared" si="286"/>
        <v>108.86562</v>
      </c>
      <c r="Q143" s="60">
        <f t="shared" si="287"/>
        <v>129.579576</v>
      </c>
      <c r="R143" s="60">
        <f t="shared" si="288"/>
        <v>164.814966</v>
      </c>
      <c r="S143" s="72">
        <v>5</v>
      </c>
      <c r="T143" s="65">
        <f t="shared" si="276"/>
        <v>113.86562</v>
      </c>
      <c r="U143" s="65">
        <f t="shared" si="277"/>
        <v>134.579576</v>
      </c>
      <c r="V143" s="65">
        <f t="shared" si="278"/>
        <v>169.814966</v>
      </c>
      <c r="W143" s="6" t="str">
        <f>VLOOKUP(B143,[1]Sheet2!$C$8:$G$46,5,0)</f>
        <v>441225000-封开县</v>
      </c>
    </row>
    <row r="144" s="1" customFormat="1" ht="16" hidden="1" customHeight="1" spans="1:23">
      <c r="A144" s="32">
        <v>138</v>
      </c>
      <c r="B144" s="46" t="s">
        <v>92</v>
      </c>
      <c r="C144" s="43">
        <v>6949</v>
      </c>
      <c r="D144" s="43">
        <v>7037</v>
      </c>
      <c r="E144" s="43">
        <v>7469</v>
      </c>
      <c r="F144" s="36">
        <f t="shared" si="279"/>
        <v>0.6</v>
      </c>
      <c r="G144" s="36">
        <v>0.7</v>
      </c>
      <c r="H144" s="36">
        <v>0.9</v>
      </c>
      <c r="I144" s="32">
        <f t="shared" si="280"/>
        <v>658</v>
      </c>
      <c r="J144" s="32">
        <f t="shared" si="281"/>
        <v>50</v>
      </c>
      <c r="K144" s="32">
        <f t="shared" si="282"/>
        <v>708</v>
      </c>
      <c r="L144" s="65">
        <f t="shared" si="283"/>
        <v>295.19352</v>
      </c>
      <c r="M144" s="65">
        <f t="shared" si="284"/>
        <v>348.75372</v>
      </c>
      <c r="N144" s="65">
        <f t="shared" si="285"/>
        <v>475.92468</v>
      </c>
      <c r="O144" s="68">
        <v>0.85</v>
      </c>
      <c r="P144" s="60">
        <f t="shared" si="286"/>
        <v>250.914492</v>
      </c>
      <c r="Q144" s="60">
        <f t="shared" si="287"/>
        <v>296.440662</v>
      </c>
      <c r="R144" s="60">
        <f t="shared" si="288"/>
        <v>404.535978</v>
      </c>
      <c r="S144" s="72">
        <v>5</v>
      </c>
      <c r="T144" s="65">
        <f t="shared" si="276"/>
        <v>255.914492</v>
      </c>
      <c r="U144" s="65">
        <f t="shared" si="277"/>
        <v>301.440662</v>
      </c>
      <c r="V144" s="65">
        <f t="shared" si="278"/>
        <v>409.535978</v>
      </c>
      <c r="W144" s="6" t="str">
        <f>VLOOKUP(B144,[1]Sheet2!$C$8:$G$46,5,0)</f>
        <v>441224000-怀集县</v>
      </c>
    </row>
    <row r="145" s="6" customFormat="1" ht="16" customHeight="1" spans="1:22">
      <c r="A145" s="32">
        <v>139</v>
      </c>
      <c r="B145" s="44" t="s">
        <v>93</v>
      </c>
      <c r="C145" s="45">
        <f t="shared" ref="C145:E145" si="289">SUM(C146:C154)</f>
        <v>29606</v>
      </c>
      <c r="D145" s="45">
        <f t="shared" si="289"/>
        <v>31060</v>
      </c>
      <c r="E145" s="45">
        <f t="shared" si="289"/>
        <v>33355</v>
      </c>
      <c r="F145" s="39"/>
      <c r="G145" s="39"/>
      <c r="H145" s="39"/>
      <c r="I145" s="61"/>
      <c r="J145" s="61"/>
      <c r="K145" s="61"/>
      <c r="L145" s="45">
        <f t="shared" ref="L145:N145" si="290">SUM(L146:L154)</f>
        <v>1257.66288</v>
      </c>
      <c r="M145" s="45">
        <f t="shared" si="290"/>
        <v>1539.3336</v>
      </c>
      <c r="N145" s="45">
        <f t="shared" si="290"/>
        <v>2125.3806</v>
      </c>
      <c r="O145" s="62"/>
      <c r="P145" s="45">
        <f t="shared" ref="P145" si="291">SUM(P146:P154)</f>
        <v>1081.183968</v>
      </c>
      <c r="Q145" s="45">
        <f t="shared" ref="Q145" si="292">SUM(Q146:Q154)</f>
        <v>1323.71043</v>
      </c>
      <c r="R145" s="45">
        <f t="shared" ref="R145" si="293">SUM(R146:R154)</f>
        <v>1826.865144</v>
      </c>
      <c r="S145" s="45">
        <f t="shared" ref="S145" si="294">SUM(S146:S154)</f>
        <v>43</v>
      </c>
      <c r="T145" s="45">
        <f t="shared" ref="T145" si="295">SUM(T146:T154)</f>
        <v>1124.183968</v>
      </c>
      <c r="U145" s="45">
        <f t="shared" ref="U145" si="296">SUM(U146:U154)</f>
        <v>1366.71043</v>
      </c>
      <c r="V145" s="45">
        <f t="shared" ref="V145" si="297">SUM(V146:V154)</f>
        <v>1869.865144</v>
      </c>
    </row>
    <row r="146" s="6" customFormat="1" ht="16" customHeight="1" spans="1:22">
      <c r="A146" s="32">
        <v>140</v>
      </c>
      <c r="B146" s="74" t="s">
        <v>9</v>
      </c>
      <c r="C146" s="47"/>
      <c r="D146" s="47"/>
      <c r="E146" s="47"/>
      <c r="F146" s="39"/>
      <c r="G146" s="39"/>
      <c r="H146" s="39"/>
      <c r="I146" s="61"/>
      <c r="J146" s="61"/>
      <c r="K146" s="61"/>
      <c r="L146" s="47"/>
      <c r="M146" s="47"/>
      <c r="N146" s="47"/>
      <c r="O146" s="62"/>
      <c r="P146" s="47"/>
      <c r="Q146" s="47"/>
      <c r="R146" s="47"/>
      <c r="S146" s="73">
        <v>3</v>
      </c>
      <c r="T146" s="65">
        <f t="shared" ref="T146:T154" si="298">P146+S146</f>
        <v>3</v>
      </c>
      <c r="U146" s="65">
        <f t="shared" ref="U146:U154" si="299">Q146+S146</f>
        <v>3</v>
      </c>
      <c r="V146" s="65">
        <f t="shared" ref="V146:V154" si="300">R146+S146</f>
        <v>3</v>
      </c>
    </row>
    <row r="147" s="1" customFormat="1" ht="16" customHeight="1" spans="1:23">
      <c r="A147" s="32">
        <v>141</v>
      </c>
      <c r="B147" s="46" t="s">
        <v>94</v>
      </c>
      <c r="C147" s="43">
        <v>7745</v>
      </c>
      <c r="D147" s="43">
        <v>8353</v>
      </c>
      <c r="E147" s="43">
        <v>9106</v>
      </c>
      <c r="F147" s="36">
        <f t="shared" ref="F147:F154" si="301">$F$7</f>
        <v>0.6</v>
      </c>
      <c r="G147" s="36">
        <v>0.7</v>
      </c>
      <c r="H147" s="36">
        <v>0.9</v>
      </c>
      <c r="I147" s="32">
        <f t="shared" ref="I147:I154" si="302">$I$7</f>
        <v>658</v>
      </c>
      <c r="J147" s="32">
        <f t="shared" ref="J147:J154" si="303">$J$7</f>
        <v>50</v>
      </c>
      <c r="K147" s="32">
        <f t="shared" ref="K147:K154" si="304">$K$7</f>
        <v>708</v>
      </c>
      <c r="L147" s="65">
        <f t="shared" ref="L147:L154" si="305">C147*F147*K147/10000</f>
        <v>329.0076</v>
      </c>
      <c r="M147" s="65">
        <f t="shared" ref="M147:M154" si="306">D147*G147*K147/10000</f>
        <v>413.97468</v>
      </c>
      <c r="N147" s="65">
        <f t="shared" ref="N147:N154" si="307">E147*H147*K147/10000</f>
        <v>580.23432</v>
      </c>
      <c r="O147" s="68">
        <v>0.85</v>
      </c>
      <c r="P147" s="60">
        <f t="shared" ref="P147:P154" si="308">L147*O147</f>
        <v>279.65646</v>
      </c>
      <c r="Q147" s="60">
        <f t="shared" ref="Q147:Q154" si="309">M147*O147</f>
        <v>351.878478</v>
      </c>
      <c r="R147" s="60">
        <f t="shared" ref="R147:R154" si="310">N147*O147</f>
        <v>493.199172</v>
      </c>
      <c r="S147" s="72">
        <v>5</v>
      </c>
      <c r="T147" s="65">
        <f t="shared" si="298"/>
        <v>284.65646</v>
      </c>
      <c r="U147" s="65">
        <f t="shared" si="299"/>
        <v>356.878478</v>
      </c>
      <c r="V147" s="65">
        <f t="shared" si="300"/>
        <v>498.199172</v>
      </c>
      <c r="W147" s="6"/>
    </row>
    <row r="148" s="1" customFormat="1" ht="16" customHeight="1" spans="1:23">
      <c r="A148" s="32">
        <v>142</v>
      </c>
      <c r="B148" s="46" t="s">
        <v>95</v>
      </c>
      <c r="C148" s="43">
        <v>4687</v>
      </c>
      <c r="D148" s="43">
        <v>5011</v>
      </c>
      <c r="E148" s="43">
        <v>4913</v>
      </c>
      <c r="F148" s="36">
        <f t="shared" si="301"/>
        <v>0.6</v>
      </c>
      <c r="G148" s="36">
        <v>0.7</v>
      </c>
      <c r="H148" s="36">
        <v>0.9</v>
      </c>
      <c r="I148" s="32">
        <f t="shared" si="302"/>
        <v>658</v>
      </c>
      <c r="J148" s="32">
        <f t="shared" si="303"/>
        <v>50</v>
      </c>
      <c r="K148" s="32">
        <f t="shared" si="304"/>
        <v>708</v>
      </c>
      <c r="L148" s="65">
        <f t="shared" si="305"/>
        <v>199.10376</v>
      </c>
      <c r="M148" s="65">
        <f t="shared" si="306"/>
        <v>248.34516</v>
      </c>
      <c r="N148" s="65">
        <f t="shared" si="307"/>
        <v>313.05636</v>
      </c>
      <c r="O148" s="68">
        <v>0.85</v>
      </c>
      <c r="P148" s="60">
        <f t="shared" si="308"/>
        <v>169.238196</v>
      </c>
      <c r="Q148" s="60">
        <f t="shared" si="309"/>
        <v>211.093386</v>
      </c>
      <c r="R148" s="60">
        <f t="shared" si="310"/>
        <v>266.097906</v>
      </c>
      <c r="S148" s="72">
        <v>5</v>
      </c>
      <c r="T148" s="65">
        <f t="shared" si="298"/>
        <v>174.238196</v>
      </c>
      <c r="U148" s="65">
        <f t="shared" si="299"/>
        <v>216.093386</v>
      </c>
      <c r="V148" s="65">
        <f t="shared" si="300"/>
        <v>271.097906</v>
      </c>
      <c r="W148" s="6"/>
    </row>
    <row r="149" s="1" customFormat="1" ht="16" hidden="1" customHeight="1" spans="1:23">
      <c r="A149" s="32">
        <v>143</v>
      </c>
      <c r="B149" s="46" t="s">
        <v>96</v>
      </c>
      <c r="C149" s="43">
        <v>7098</v>
      </c>
      <c r="D149" s="43">
        <v>7544</v>
      </c>
      <c r="E149" s="43">
        <v>8517</v>
      </c>
      <c r="F149" s="36">
        <f t="shared" si="301"/>
        <v>0.6</v>
      </c>
      <c r="G149" s="36">
        <v>0.7</v>
      </c>
      <c r="H149" s="36">
        <v>0.9</v>
      </c>
      <c r="I149" s="32">
        <f t="shared" si="302"/>
        <v>658</v>
      </c>
      <c r="J149" s="32">
        <f t="shared" si="303"/>
        <v>50</v>
      </c>
      <c r="K149" s="32">
        <f t="shared" si="304"/>
        <v>708</v>
      </c>
      <c r="L149" s="65">
        <f t="shared" si="305"/>
        <v>301.52304</v>
      </c>
      <c r="M149" s="65">
        <f t="shared" si="306"/>
        <v>373.88064</v>
      </c>
      <c r="N149" s="65">
        <f t="shared" si="307"/>
        <v>542.70324</v>
      </c>
      <c r="O149" s="68">
        <v>0.85</v>
      </c>
      <c r="P149" s="60">
        <f t="shared" si="308"/>
        <v>256.294584</v>
      </c>
      <c r="Q149" s="60">
        <f t="shared" si="309"/>
        <v>317.798544</v>
      </c>
      <c r="R149" s="60">
        <f t="shared" si="310"/>
        <v>461.297754</v>
      </c>
      <c r="S149" s="72">
        <v>5</v>
      </c>
      <c r="T149" s="65">
        <f t="shared" si="298"/>
        <v>261.294584</v>
      </c>
      <c r="U149" s="65">
        <f t="shared" si="299"/>
        <v>322.798544</v>
      </c>
      <c r="V149" s="65">
        <f t="shared" si="300"/>
        <v>466.297754</v>
      </c>
      <c r="W149" s="6" t="str">
        <f>VLOOKUP(B149,[1]Sheet2!$C$8:$G$46,5,0)</f>
        <v>441881000-英德市</v>
      </c>
    </row>
    <row r="150" s="1" customFormat="1" ht="16" customHeight="1" spans="1:23">
      <c r="A150" s="32">
        <v>144</v>
      </c>
      <c r="B150" s="46" t="s">
        <v>97</v>
      </c>
      <c r="C150" s="43">
        <v>2857</v>
      </c>
      <c r="D150" s="43">
        <v>2851</v>
      </c>
      <c r="E150" s="43">
        <v>3127</v>
      </c>
      <c r="F150" s="36">
        <f t="shared" si="301"/>
        <v>0.6</v>
      </c>
      <c r="G150" s="36">
        <v>0.7</v>
      </c>
      <c r="H150" s="36">
        <v>0.9</v>
      </c>
      <c r="I150" s="32">
        <f t="shared" si="302"/>
        <v>658</v>
      </c>
      <c r="J150" s="32">
        <f t="shared" si="303"/>
        <v>50</v>
      </c>
      <c r="K150" s="32">
        <f t="shared" si="304"/>
        <v>708</v>
      </c>
      <c r="L150" s="65">
        <f t="shared" si="305"/>
        <v>121.36536</v>
      </c>
      <c r="M150" s="65">
        <f t="shared" si="306"/>
        <v>141.29556</v>
      </c>
      <c r="N150" s="65">
        <f t="shared" si="307"/>
        <v>199.25244</v>
      </c>
      <c r="O150" s="68">
        <v>0.85</v>
      </c>
      <c r="P150" s="60">
        <f t="shared" si="308"/>
        <v>103.160556</v>
      </c>
      <c r="Q150" s="60">
        <f t="shared" si="309"/>
        <v>120.101226</v>
      </c>
      <c r="R150" s="60">
        <f t="shared" si="310"/>
        <v>169.364574</v>
      </c>
      <c r="S150" s="72">
        <v>5</v>
      </c>
      <c r="T150" s="65">
        <f t="shared" si="298"/>
        <v>108.160556</v>
      </c>
      <c r="U150" s="65">
        <f t="shared" si="299"/>
        <v>125.101226</v>
      </c>
      <c r="V150" s="65">
        <f t="shared" si="300"/>
        <v>174.364574</v>
      </c>
      <c r="W150" s="6"/>
    </row>
    <row r="151" s="1" customFormat="1" ht="16" customHeight="1" spans="1:23">
      <c r="A151" s="32">
        <v>145</v>
      </c>
      <c r="B151" s="46" t="s">
        <v>98</v>
      </c>
      <c r="C151" s="43">
        <v>2812</v>
      </c>
      <c r="D151" s="43">
        <v>2635</v>
      </c>
      <c r="E151" s="43">
        <v>2738</v>
      </c>
      <c r="F151" s="36">
        <f t="shared" si="301"/>
        <v>0.6</v>
      </c>
      <c r="G151" s="36">
        <v>0.7</v>
      </c>
      <c r="H151" s="36">
        <v>0.9</v>
      </c>
      <c r="I151" s="32">
        <f t="shared" si="302"/>
        <v>658</v>
      </c>
      <c r="J151" s="32">
        <f t="shared" si="303"/>
        <v>50</v>
      </c>
      <c r="K151" s="32">
        <f t="shared" si="304"/>
        <v>708</v>
      </c>
      <c r="L151" s="65">
        <f t="shared" si="305"/>
        <v>119.45376</v>
      </c>
      <c r="M151" s="65">
        <f t="shared" si="306"/>
        <v>130.5906</v>
      </c>
      <c r="N151" s="65">
        <f t="shared" si="307"/>
        <v>174.46536</v>
      </c>
      <c r="O151" s="68">
        <v>0.85</v>
      </c>
      <c r="P151" s="60">
        <f t="shared" si="308"/>
        <v>101.535696</v>
      </c>
      <c r="Q151" s="60">
        <f t="shared" si="309"/>
        <v>111.00201</v>
      </c>
      <c r="R151" s="60">
        <f t="shared" si="310"/>
        <v>148.295556</v>
      </c>
      <c r="S151" s="72">
        <v>5</v>
      </c>
      <c r="T151" s="65">
        <f t="shared" si="298"/>
        <v>106.535696</v>
      </c>
      <c r="U151" s="65">
        <f t="shared" si="299"/>
        <v>116.00201</v>
      </c>
      <c r="V151" s="65">
        <f t="shared" si="300"/>
        <v>153.295556</v>
      </c>
      <c r="W151" s="6"/>
    </row>
    <row r="152" s="1" customFormat="1" ht="14.25" hidden="1" spans="1:23">
      <c r="A152" s="32">
        <v>146</v>
      </c>
      <c r="B152" s="46" t="s">
        <v>99</v>
      </c>
      <c r="C152" s="43">
        <v>781</v>
      </c>
      <c r="D152" s="43">
        <v>797</v>
      </c>
      <c r="E152" s="43">
        <v>872</v>
      </c>
      <c r="F152" s="36">
        <f t="shared" si="301"/>
        <v>0.6</v>
      </c>
      <c r="G152" s="36">
        <v>0.7</v>
      </c>
      <c r="H152" s="36">
        <v>0.9</v>
      </c>
      <c r="I152" s="32">
        <f t="shared" si="302"/>
        <v>658</v>
      </c>
      <c r="J152" s="32">
        <f t="shared" si="303"/>
        <v>50</v>
      </c>
      <c r="K152" s="32">
        <f t="shared" si="304"/>
        <v>708</v>
      </c>
      <c r="L152" s="65">
        <f t="shared" si="305"/>
        <v>33.17688</v>
      </c>
      <c r="M152" s="65">
        <f t="shared" si="306"/>
        <v>39.49932</v>
      </c>
      <c r="N152" s="65">
        <f t="shared" si="307"/>
        <v>55.56384</v>
      </c>
      <c r="O152" s="68">
        <v>1</v>
      </c>
      <c r="P152" s="60">
        <f t="shared" si="308"/>
        <v>33.17688</v>
      </c>
      <c r="Q152" s="60">
        <f t="shared" si="309"/>
        <v>39.49932</v>
      </c>
      <c r="R152" s="60">
        <f t="shared" si="310"/>
        <v>55.56384</v>
      </c>
      <c r="S152" s="72">
        <v>5</v>
      </c>
      <c r="T152" s="65">
        <f t="shared" si="298"/>
        <v>38.17688</v>
      </c>
      <c r="U152" s="65">
        <f t="shared" si="299"/>
        <v>44.49932</v>
      </c>
      <c r="V152" s="65">
        <f t="shared" si="300"/>
        <v>60.56384</v>
      </c>
      <c r="W152" s="6" t="str">
        <f>VLOOKUP(B152,[1]Sheet2!$C$8:$G$46,5,0)</f>
        <v>441825000-连山壮族瑶族自治县</v>
      </c>
    </row>
    <row r="153" s="1" customFormat="1" ht="14.25" hidden="1" spans="1:23">
      <c r="A153" s="32">
        <v>147</v>
      </c>
      <c r="B153" s="46" t="s">
        <v>100</v>
      </c>
      <c r="C153" s="43">
        <v>1129</v>
      </c>
      <c r="D153" s="43">
        <v>1258</v>
      </c>
      <c r="E153" s="43">
        <v>1251</v>
      </c>
      <c r="F153" s="36">
        <f t="shared" si="301"/>
        <v>0.6</v>
      </c>
      <c r="G153" s="36">
        <v>0.7</v>
      </c>
      <c r="H153" s="36">
        <v>0.9</v>
      </c>
      <c r="I153" s="32">
        <f t="shared" si="302"/>
        <v>658</v>
      </c>
      <c r="J153" s="32">
        <f t="shared" si="303"/>
        <v>50</v>
      </c>
      <c r="K153" s="32">
        <f t="shared" si="304"/>
        <v>708</v>
      </c>
      <c r="L153" s="65">
        <f t="shared" si="305"/>
        <v>47.95992</v>
      </c>
      <c r="M153" s="65">
        <f t="shared" si="306"/>
        <v>62.34648</v>
      </c>
      <c r="N153" s="65">
        <f t="shared" si="307"/>
        <v>79.71372</v>
      </c>
      <c r="O153" s="68">
        <v>1</v>
      </c>
      <c r="P153" s="60">
        <f t="shared" si="308"/>
        <v>47.95992</v>
      </c>
      <c r="Q153" s="60">
        <f t="shared" si="309"/>
        <v>62.34648</v>
      </c>
      <c r="R153" s="60">
        <f t="shared" si="310"/>
        <v>79.71372</v>
      </c>
      <c r="S153" s="72">
        <v>5</v>
      </c>
      <c r="T153" s="65">
        <f t="shared" si="298"/>
        <v>52.95992</v>
      </c>
      <c r="U153" s="65">
        <f t="shared" si="299"/>
        <v>67.34648</v>
      </c>
      <c r="V153" s="65">
        <f t="shared" si="300"/>
        <v>84.71372</v>
      </c>
      <c r="W153" s="6" t="str">
        <f>VLOOKUP(B153,[1]Sheet2!$C$8:$G$46,5,0)</f>
        <v>441826000-连南瑶族自治县</v>
      </c>
    </row>
    <row r="154" s="1" customFormat="1" ht="16" customHeight="1" spans="1:23">
      <c r="A154" s="32">
        <v>148</v>
      </c>
      <c r="B154" s="46" t="s">
        <v>101</v>
      </c>
      <c r="C154" s="43">
        <v>2497</v>
      </c>
      <c r="D154" s="43">
        <v>2611</v>
      </c>
      <c r="E154" s="43">
        <v>2831</v>
      </c>
      <c r="F154" s="36">
        <f t="shared" si="301"/>
        <v>0.6</v>
      </c>
      <c r="G154" s="36">
        <v>0.7</v>
      </c>
      <c r="H154" s="36">
        <v>0.9</v>
      </c>
      <c r="I154" s="32">
        <f t="shared" si="302"/>
        <v>658</v>
      </c>
      <c r="J154" s="32">
        <f t="shared" si="303"/>
        <v>50</v>
      </c>
      <c r="K154" s="32">
        <f t="shared" si="304"/>
        <v>708</v>
      </c>
      <c r="L154" s="65">
        <f t="shared" si="305"/>
        <v>106.07256</v>
      </c>
      <c r="M154" s="65">
        <f t="shared" si="306"/>
        <v>129.40116</v>
      </c>
      <c r="N154" s="65">
        <f t="shared" si="307"/>
        <v>180.39132</v>
      </c>
      <c r="O154" s="68">
        <v>0.85</v>
      </c>
      <c r="P154" s="60">
        <f t="shared" si="308"/>
        <v>90.161676</v>
      </c>
      <c r="Q154" s="60">
        <f t="shared" si="309"/>
        <v>109.990986</v>
      </c>
      <c r="R154" s="60">
        <f t="shared" si="310"/>
        <v>153.332622</v>
      </c>
      <c r="S154" s="72">
        <v>5</v>
      </c>
      <c r="T154" s="65">
        <f t="shared" si="298"/>
        <v>95.161676</v>
      </c>
      <c r="U154" s="65">
        <f t="shared" si="299"/>
        <v>114.990986</v>
      </c>
      <c r="V154" s="65">
        <f t="shared" si="300"/>
        <v>158.332622</v>
      </c>
      <c r="W154" s="6"/>
    </row>
    <row r="155" s="6" customFormat="1" ht="16" customHeight="1" spans="1:22">
      <c r="A155" s="32">
        <v>149</v>
      </c>
      <c r="B155" s="44" t="s">
        <v>102</v>
      </c>
      <c r="C155" s="47">
        <f>SUM(C157:C159)</f>
        <v>16916</v>
      </c>
      <c r="D155" s="47">
        <f t="shared" ref="D155" si="311">SUM(D157:D159)</f>
        <v>15598</v>
      </c>
      <c r="E155" s="47">
        <f t="shared" ref="E155" si="312">SUM(E157:E159)</f>
        <v>17023</v>
      </c>
      <c r="F155" s="39"/>
      <c r="G155" s="39"/>
      <c r="H155" s="39"/>
      <c r="I155" s="61"/>
      <c r="J155" s="61"/>
      <c r="K155" s="61"/>
      <c r="L155" s="45">
        <f t="shared" ref="L155:N155" si="313">SUM(L156:L159)</f>
        <v>718.59168</v>
      </c>
      <c r="M155" s="45">
        <f t="shared" si="313"/>
        <v>773.03688</v>
      </c>
      <c r="N155" s="45">
        <f t="shared" si="313"/>
        <v>1084.70556</v>
      </c>
      <c r="O155" s="67"/>
      <c r="P155" s="45">
        <f t="shared" ref="P155" si="314">SUM(P156:P159)</f>
        <v>643.962816</v>
      </c>
      <c r="Q155" s="45">
        <f t="shared" ref="Q155" si="315">SUM(Q156:Q159)</f>
        <v>691.760958</v>
      </c>
      <c r="R155" s="45">
        <f t="shared" ref="R155" si="316">SUM(R156:R159)</f>
        <v>969.426522</v>
      </c>
      <c r="S155" s="45">
        <f t="shared" ref="S155" si="317">SUM(S156:S159)</f>
        <v>18</v>
      </c>
      <c r="T155" s="45">
        <f t="shared" ref="T155" si="318">SUM(T156:T159)</f>
        <v>661.962816</v>
      </c>
      <c r="U155" s="45">
        <f t="shared" ref="U155" si="319">SUM(U156:U159)</f>
        <v>709.760958</v>
      </c>
      <c r="V155" s="45">
        <f t="shared" ref="V155" si="320">SUM(V156:V159)</f>
        <v>987.426522</v>
      </c>
    </row>
    <row r="156" s="6" customFormat="1" ht="16" customHeight="1" spans="1:22">
      <c r="A156" s="32">
        <v>150</v>
      </c>
      <c r="B156" s="74" t="s">
        <v>9</v>
      </c>
      <c r="C156" s="47"/>
      <c r="D156" s="47"/>
      <c r="E156" s="47"/>
      <c r="F156" s="39"/>
      <c r="G156" s="39"/>
      <c r="H156" s="39"/>
      <c r="I156" s="61"/>
      <c r="J156" s="61"/>
      <c r="K156" s="61"/>
      <c r="L156" s="47"/>
      <c r="M156" s="47"/>
      <c r="N156" s="47"/>
      <c r="O156" s="67"/>
      <c r="P156" s="47"/>
      <c r="Q156" s="47"/>
      <c r="R156" s="47"/>
      <c r="S156" s="73">
        <v>3</v>
      </c>
      <c r="T156" s="65">
        <f t="shared" ref="T156:T159" si="321">P156+S156</f>
        <v>3</v>
      </c>
      <c r="U156" s="65">
        <f t="shared" ref="U156:U159" si="322">Q156+S156</f>
        <v>3</v>
      </c>
      <c r="V156" s="65">
        <f t="shared" ref="V156:V159" si="323">R156+S156</f>
        <v>3</v>
      </c>
    </row>
    <row r="157" s="1" customFormat="1" ht="16" customHeight="1" spans="1:23">
      <c r="A157" s="32">
        <v>151</v>
      </c>
      <c r="B157" s="46" t="s">
        <v>103</v>
      </c>
      <c r="C157" s="43">
        <v>3785</v>
      </c>
      <c r="D157" s="43">
        <v>3501</v>
      </c>
      <c r="E157" s="43">
        <v>4158</v>
      </c>
      <c r="F157" s="36">
        <f t="shared" ref="F157:F159" si="324">$F$7</f>
        <v>0.6</v>
      </c>
      <c r="G157" s="36">
        <v>0.7</v>
      </c>
      <c r="H157" s="36">
        <v>0.9</v>
      </c>
      <c r="I157" s="32">
        <f>$I$7</f>
        <v>658</v>
      </c>
      <c r="J157" s="32">
        <f>$J$7</f>
        <v>50</v>
      </c>
      <c r="K157" s="32">
        <f>$K$7</f>
        <v>708</v>
      </c>
      <c r="L157" s="65">
        <f t="shared" ref="L157:L159" si="325">C157*F157*K157/10000</f>
        <v>160.7868</v>
      </c>
      <c r="M157" s="65">
        <f t="shared" ref="M157:M159" si="326">D157*G157*K157/10000</f>
        <v>173.50956</v>
      </c>
      <c r="N157" s="65">
        <f t="shared" ref="N157:N159" si="327">E157*H157*K157/10000</f>
        <v>264.94776</v>
      </c>
      <c r="O157" s="68">
        <v>0.85</v>
      </c>
      <c r="P157" s="60">
        <f t="shared" ref="P157:P159" si="328">L157*O157</f>
        <v>136.66878</v>
      </c>
      <c r="Q157" s="60">
        <f t="shared" ref="Q157:Q159" si="329">M157*O157</f>
        <v>147.483126</v>
      </c>
      <c r="R157" s="60">
        <f t="shared" ref="R157:R159" si="330">N157*O157</f>
        <v>225.205596</v>
      </c>
      <c r="S157" s="72">
        <v>5</v>
      </c>
      <c r="T157" s="65">
        <f t="shared" si="321"/>
        <v>141.66878</v>
      </c>
      <c r="U157" s="65">
        <f t="shared" si="322"/>
        <v>152.483126</v>
      </c>
      <c r="V157" s="65">
        <f t="shared" si="323"/>
        <v>230.205596</v>
      </c>
      <c r="W157" s="6"/>
    </row>
    <row r="158" s="1" customFormat="1" ht="16" hidden="1" customHeight="1" spans="1:23">
      <c r="A158" s="32">
        <v>152</v>
      </c>
      <c r="B158" s="46" t="s">
        <v>104</v>
      </c>
      <c r="C158" s="43">
        <v>5204</v>
      </c>
      <c r="D158" s="43">
        <v>4665</v>
      </c>
      <c r="E158" s="43">
        <v>4962</v>
      </c>
      <c r="F158" s="36">
        <f t="shared" si="324"/>
        <v>0.6</v>
      </c>
      <c r="G158" s="36">
        <v>0.7</v>
      </c>
      <c r="H158" s="36">
        <v>0.9</v>
      </c>
      <c r="I158" s="32">
        <f>$I$7</f>
        <v>658</v>
      </c>
      <c r="J158" s="32">
        <f>$J$7</f>
        <v>50</v>
      </c>
      <c r="K158" s="32">
        <f>$K$7</f>
        <v>708</v>
      </c>
      <c r="L158" s="65">
        <f t="shared" si="325"/>
        <v>221.06592</v>
      </c>
      <c r="M158" s="65">
        <f t="shared" si="326"/>
        <v>231.1974</v>
      </c>
      <c r="N158" s="65">
        <f t="shared" si="327"/>
        <v>316.17864</v>
      </c>
      <c r="O158" s="68">
        <v>1</v>
      </c>
      <c r="P158" s="60">
        <f t="shared" si="328"/>
        <v>221.06592</v>
      </c>
      <c r="Q158" s="60">
        <f t="shared" si="329"/>
        <v>231.1974</v>
      </c>
      <c r="R158" s="60">
        <f t="shared" si="330"/>
        <v>316.17864</v>
      </c>
      <c r="S158" s="72">
        <v>5</v>
      </c>
      <c r="T158" s="65">
        <f t="shared" si="321"/>
        <v>226.06592</v>
      </c>
      <c r="U158" s="65">
        <f t="shared" si="322"/>
        <v>236.1974</v>
      </c>
      <c r="V158" s="65">
        <f t="shared" si="323"/>
        <v>321.17864</v>
      </c>
      <c r="W158" s="6" t="str">
        <f>VLOOKUP(B158,[1]Sheet2!$C$8:$G$46,5,0)</f>
        <v>445122000-饶平县</v>
      </c>
    </row>
    <row r="159" s="1" customFormat="1" ht="16" customHeight="1" spans="1:23">
      <c r="A159" s="32">
        <v>153</v>
      </c>
      <c r="B159" s="46" t="s">
        <v>105</v>
      </c>
      <c r="C159" s="43">
        <v>7927</v>
      </c>
      <c r="D159" s="43">
        <v>7432</v>
      </c>
      <c r="E159" s="43">
        <v>7903</v>
      </c>
      <c r="F159" s="36">
        <f t="shared" si="324"/>
        <v>0.6</v>
      </c>
      <c r="G159" s="36">
        <v>0.7</v>
      </c>
      <c r="H159" s="36">
        <v>0.9</v>
      </c>
      <c r="I159" s="32">
        <f>$I$7</f>
        <v>658</v>
      </c>
      <c r="J159" s="32">
        <f>$J$7</f>
        <v>50</v>
      </c>
      <c r="K159" s="32">
        <f>$K$7</f>
        <v>708</v>
      </c>
      <c r="L159" s="65">
        <f t="shared" si="325"/>
        <v>336.73896</v>
      </c>
      <c r="M159" s="65">
        <f t="shared" si="326"/>
        <v>368.32992</v>
      </c>
      <c r="N159" s="65">
        <f t="shared" si="327"/>
        <v>503.57916</v>
      </c>
      <c r="O159" s="68">
        <v>0.85</v>
      </c>
      <c r="P159" s="60">
        <f t="shared" si="328"/>
        <v>286.228116</v>
      </c>
      <c r="Q159" s="60">
        <f t="shared" si="329"/>
        <v>313.080432</v>
      </c>
      <c r="R159" s="60">
        <f t="shared" si="330"/>
        <v>428.042286</v>
      </c>
      <c r="S159" s="72">
        <v>5</v>
      </c>
      <c r="T159" s="65">
        <f t="shared" si="321"/>
        <v>291.228116</v>
      </c>
      <c r="U159" s="65">
        <f t="shared" si="322"/>
        <v>318.080432</v>
      </c>
      <c r="V159" s="65">
        <f t="shared" si="323"/>
        <v>433.042286</v>
      </c>
      <c r="W159" s="6"/>
    </row>
    <row r="160" s="6" customFormat="1" ht="16" customHeight="1" spans="1:22">
      <c r="A160" s="32">
        <v>154</v>
      </c>
      <c r="B160" s="44" t="s">
        <v>106</v>
      </c>
      <c r="C160" s="45">
        <f t="shared" ref="C160:E160" si="331">SUM(C161:C166)</f>
        <v>43237</v>
      </c>
      <c r="D160" s="45">
        <f t="shared" si="331"/>
        <v>42639</v>
      </c>
      <c r="E160" s="45">
        <f t="shared" si="331"/>
        <v>45859</v>
      </c>
      <c r="F160" s="39"/>
      <c r="G160" s="39"/>
      <c r="H160" s="39"/>
      <c r="I160" s="61"/>
      <c r="J160" s="61"/>
      <c r="K160" s="61"/>
      <c r="L160" s="45">
        <f t="shared" ref="L160:N160" si="332">SUM(L161:L166)</f>
        <v>1836.70776</v>
      </c>
      <c r="M160" s="45">
        <f t="shared" si="332"/>
        <v>2113.18884</v>
      </c>
      <c r="N160" s="45">
        <f t="shared" si="332"/>
        <v>2922.13548</v>
      </c>
      <c r="O160" s="67"/>
      <c r="P160" s="45">
        <f t="shared" ref="P160" si="333">SUM(P161:P166)</f>
        <v>1752.603732</v>
      </c>
      <c r="Q160" s="45">
        <f t="shared" ref="Q160" si="334">SUM(Q161:Q166)</f>
        <v>2020.323312</v>
      </c>
      <c r="R160" s="45">
        <f t="shared" ref="R160" si="335">SUM(R161:R166)</f>
        <v>2786.239836</v>
      </c>
      <c r="S160" s="45">
        <f t="shared" ref="S160" si="336">SUM(S161:S166)</f>
        <v>28</v>
      </c>
      <c r="T160" s="45">
        <f t="shared" ref="T160" si="337">SUM(T161:T166)</f>
        <v>1780.603732</v>
      </c>
      <c r="U160" s="45">
        <f t="shared" ref="U160" si="338">SUM(U161:U166)</f>
        <v>2048.323312</v>
      </c>
      <c r="V160" s="45">
        <f t="shared" ref="V160" si="339">SUM(V161:V166)</f>
        <v>2814.239836</v>
      </c>
    </row>
    <row r="161" s="6" customFormat="1" ht="16" customHeight="1" spans="1:22">
      <c r="A161" s="32">
        <v>155</v>
      </c>
      <c r="B161" s="74" t="s">
        <v>9</v>
      </c>
      <c r="C161" s="47"/>
      <c r="D161" s="47"/>
      <c r="E161" s="47"/>
      <c r="F161" s="39"/>
      <c r="G161" s="39"/>
      <c r="H161" s="39"/>
      <c r="I161" s="61"/>
      <c r="J161" s="61"/>
      <c r="K161" s="61"/>
      <c r="L161" s="47"/>
      <c r="M161" s="47"/>
      <c r="N161" s="47"/>
      <c r="O161" s="67"/>
      <c r="P161" s="47"/>
      <c r="Q161" s="47"/>
      <c r="R161" s="47"/>
      <c r="S161" s="73">
        <v>3</v>
      </c>
      <c r="T161" s="65">
        <f t="shared" ref="T161:T166" si="340">P161+S161</f>
        <v>3</v>
      </c>
      <c r="U161" s="65">
        <f t="shared" ref="U161:U166" si="341">Q161+S161</f>
        <v>3</v>
      </c>
      <c r="V161" s="65">
        <f t="shared" ref="V161:V166" si="342">R161+S161</f>
        <v>3</v>
      </c>
    </row>
    <row r="162" s="1" customFormat="1" ht="16" customHeight="1" spans="1:23">
      <c r="A162" s="32">
        <v>156</v>
      </c>
      <c r="B162" s="46" t="s">
        <v>107</v>
      </c>
      <c r="C162" s="43">
        <v>7415</v>
      </c>
      <c r="D162" s="43">
        <v>6780</v>
      </c>
      <c r="E162" s="43">
        <v>7944</v>
      </c>
      <c r="F162" s="36">
        <f t="shared" ref="F162:F166" si="343">$F$7</f>
        <v>0.6</v>
      </c>
      <c r="G162" s="36">
        <v>0.7</v>
      </c>
      <c r="H162" s="36">
        <v>0.9</v>
      </c>
      <c r="I162" s="32">
        <f>$I$7</f>
        <v>658</v>
      </c>
      <c r="J162" s="32">
        <f>$J$7</f>
        <v>50</v>
      </c>
      <c r="K162" s="32">
        <f>$K$7</f>
        <v>708</v>
      </c>
      <c r="L162" s="65">
        <f t="shared" ref="L162:L166" si="344">C162*F162*K162/10000</f>
        <v>314.9892</v>
      </c>
      <c r="M162" s="65">
        <f t="shared" ref="M162:M166" si="345">D162*G162*K162/10000</f>
        <v>336.0168</v>
      </c>
      <c r="N162" s="65">
        <f t="shared" ref="N162:N166" si="346">E162*H162*K162/10000</f>
        <v>506.19168</v>
      </c>
      <c r="O162" s="68">
        <v>0.85</v>
      </c>
      <c r="P162" s="60">
        <f t="shared" ref="P162:P166" si="347">L162*O162</f>
        <v>267.74082</v>
      </c>
      <c r="Q162" s="60">
        <f t="shared" ref="Q162:Q166" si="348">M162*O162</f>
        <v>285.61428</v>
      </c>
      <c r="R162" s="60">
        <f t="shared" ref="R162:R166" si="349">N162*O162</f>
        <v>430.262928</v>
      </c>
      <c r="S162" s="72">
        <v>5</v>
      </c>
      <c r="T162" s="65">
        <f t="shared" si="340"/>
        <v>272.74082</v>
      </c>
      <c r="U162" s="65">
        <f t="shared" si="341"/>
        <v>290.61428</v>
      </c>
      <c r="V162" s="65">
        <f t="shared" si="342"/>
        <v>435.262928</v>
      </c>
      <c r="W162" s="6"/>
    </row>
    <row r="163" s="1" customFormat="1" ht="16" customHeight="1" spans="1:23">
      <c r="A163" s="32">
        <v>157</v>
      </c>
      <c r="B163" s="46" t="s">
        <v>108</v>
      </c>
      <c r="C163" s="43">
        <v>5784</v>
      </c>
      <c r="D163" s="43">
        <v>5712</v>
      </c>
      <c r="E163" s="43">
        <v>6274</v>
      </c>
      <c r="F163" s="36">
        <f t="shared" si="343"/>
        <v>0.6</v>
      </c>
      <c r="G163" s="36">
        <v>0.7</v>
      </c>
      <c r="H163" s="36">
        <v>0.9</v>
      </c>
      <c r="I163" s="32">
        <f>$I$7</f>
        <v>658</v>
      </c>
      <c r="J163" s="32">
        <f>$J$7</f>
        <v>50</v>
      </c>
      <c r="K163" s="32">
        <f>$K$7</f>
        <v>708</v>
      </c>
      <c r="L163" s="65">
        <f t="shared" si="344"/>
        <v>245.70432</v>
      </c>
      <c r="M163" s="65">
        <f t="shared" si="345"/>
        <v>283.08672</v>
      </c>
      <c r="N163" s="65">
        <f t="shared" si="346"/>
        <v>399.77928</v>
      </c>
      <c r="O163" s="68">
        <v>0.85</v>
      </c>
      <c r="P163" s="60">
        <f t="shared" si="347"/>
        <v>208.848672</v>
      </c>
      <c r="Q163" s="60">
        <f t="shared" si="348"/>
        <v>240.623712</v>
      </c>
      <c r="R163" s="60">
        <f t="shared" si="349"/>
        <v>339.812388</v>
      </c>
      <c r="S163" s="72">
        <v>5</v>
      </c>
      <c r="T163" s="65">
        <f t="shared" si="340"/>
        <v>213.848672</v>
      </c>
      <c r="U163" s="65">
        <f t="shared" si="341"/>
        <v>245.623712</v>
      </c>
      <c r="V163" s="65">
        <f t="shared" si="342"/>
        <v>344.812388</v>
      </c>
      <c r="W163" s="6"/>
    </row>
    <row r="164" s="1" customFormat="1" ht="16" hidden="1" customHeight="1" spans="1:23">
      <c r="A164" s="32">
        <v>158</v>
      </c>
      <c r="B164" s="46" t="s">
        <v>109</v>
      </c>
      <c r="C164" s="43">
        <v>16869</v>
      </c>
      <c r="D164" s="43">
        <v>16859</v>
      </c>
      <c r="E164" s="43">
        <v>17709</v>
      </c>
      <c r="F164" s="36">
        <f t="shared" si="343"/>
        <v>0.6</v>
      </c>
      <c r="G164" s="36">
        <v>0.7</v>
      </c>
      <c r="H164" s="36">
        <v>0.9</v>
      </c>
      <c r="I164" s="32">
        <f>$I$7</f>
        <v>658</v>
      </c>
      <c r="J164" s="32">
        <f>$J$7</f>
        <v>50</v>
      </c>
      <c r="K164" s="32">
        <f>$K$7</f>
        <v>708</v>
      </c>
      <c r="L164" s="65">
        <f t="shared" si="344"/>
        <v>716.59512</v>
      </c>
      <c r="M164" s="65">
        <f t="shared" si="345"/>
        <v>835.53204</v>
      </c>
      <c r="N164" s="65">
        <f t="shared" si="346"/>
        <v>1128.41748</v>
      </c>
      <c r="O164" s="68">
        <v>1</v>
      </c>
      <c r="P164" s="60">
        <f t="shared" si="347"/>
        <v>716.59512</v>
      </c>
      <c r="Q164" s="60">
        <f t="shared" si="348"/>
        <v>835.53204</v>
      </c>
      <c r="R164" s="60">
        <f t="shared" si="349"/>
        <v>1128.41748</v>
      </c>
      <c r="S164" s="72">
        <v>5</v>
      </c>
      <c r="T164" s="65">
        <f t="shared" si="340"/>
        <v>721.59512</v>
      </c>
      <c r="U164" s="65">
        <f t="shared" si="341"/>
        <v>840.53204</v>
      </c>
      <c r="V164" s="65">
        <f t="shared" si="342"/>
        <v>1133.41748</v>
      </c>
      <c r="W164" s="6" t="str">
        <f>VLOOKUP(B164,[1]Sheet2!$C$8:$G$46,5,0)</f>
        <v>445281000-普宁市</v>
      </c>
    </row>
    <row r="165" s="1" customFormat="1" ht="16" hidden="1" customHeight="1" spans="1:23">
      <c r="A165" s="32">
        <v>159</v>
      </c>
      <c r="B165" s="46" t="s">
        <v>110</v>
      </c>
      <c r="C165" s="43">
        <v>4582</v>
      </c>
      <c r="D165" s="43">
        <v>4560</v>
      </c>
      <c r="E165" s="43">
        <v>4749</v>
      </c>
      <c r="F165" s="36">
        <f t="shared" si="343"/>
        <v>0.6</v>
      </c>
      <c r="G165" s="36">
        <v>0.7</v>
      </c>
      <c r="H165" s="36">
        <v>0.9</v>
      </c>
      <c r="I165" s="32">
        <f>$I$7</f>
        <v>658</v>
      </c>
      <c r="J165" s="32">
        <f>$J$7</f>
        <v>50</v>
      </c>
      <c r="K165" s="32">
        <f>$K$7</f>
        <v>708</v>
      </c>
      <c r="L165" s="65">
        <f t="shared" si="344"/>
        <v>194.64336</v>
      </c>
      <c r="M165" s="65">
        <f t="shared" si="345"/>
        <v>225.9936</v>
      </c>
      <c r="N165" s="65">
        <f t="shared" si="346"/>
        <v>302.60628</v>
      </c>
      <c r="O165" s="68">
        <v>1</v>
      </c>
      <c r="P165" s="60">
        <f t="shared" si="347"/>
        <v>194.64336</v>
      </c>
      <c r="Q165" s="60">
        <f t="shared" si="348"/>
        <v>225.9936</v>
      </c>
      <c r="R165" s="60">
        <f t="shared" si="349"/>
        <v>302.60628</v>
      </c>
      <c r="S165" s="72">
        <v>5</v>
      </c>
      <c r="T165" s="65">
        <f t="shared" si="340"/>
        <v>199.64336</v>
      </c>
      <c r="U165" s="65">
        <f t="shared" si="341"/>
        <v>230.9936</v>
      </c>
      <c r="V165" s="65">
        <f t="shared" si="342"/>
        <v>307.60628</v>
      </c>
      <c r="W165" s="6" t="str">
        <f>VLOOKUP(B165,[1]Sheet2!$C$8:$G$46,5,0)</f>
        <v>445222000-揭西县</v>
      </c>
    </row>
    <row r="166" s="1" customFormat="1" ht="16" hidden="1" customHeight="1" spans="1:23">
      <c r="A166" s="32">
        <v>160</v>
      </c>
      <c r="B166" s="46" t="s">
        <v>111</v>
      </c>
      <c r="C166" s="43">
        <v>8587</v>
      </c>
      <c r="D166" s="43">
        <v>8728</v>
      </c>
      <c r="E166" s="43">
        <v>9183</v>
      </c>
      <c r="F166" s="36">
        <f t="shared" si="343"/>
        <v>0.6</v>
      </c>
      <c r="G166" s="36">
        <v>0.7</v>
      </c>
      <c r="H166" s="36">
        <v>0.9</v>
      </c>
      <c r="I166" s="32">
        <f>$I$7</f>
        <v>658</v>
      </c>
      <c r="J166" s="32">
        <f>$J$7</f>
        <v>50</v>
      </c>
      <c r="K166" s="32">
        <f>$K$7</f>
        <v>708</v>
      </c>
      <c r="L166" s="65">
        <f t="shared" si="344"/>
        <v>364.77576</v>
      </c>
      <c r="M166" s="65">
        <f t="shared" si="345"/>
        <v>432.55968</v>
      </c>
      <c r="N166" s="65">
        <f t="shared" si="346"/>
        <v>585.14076</v>
      </c>
      <c r="O166" s="68">
        <v>1</v>
      </c>
      <c r="P166" s="60">
        <f t="shared" si="347"/>
        <v>364.77576</v>
      </c>
      <c r="Q166" s="60">
        <f t="shared" si="348"/>
        <v>432.55968</v>
      </c>
      <c r="R166" s="60">
        <f t="shared" si="349"/>
        <v>585.14076</v>
      </c>
      <c r="S166" s="72">
        <v>5</v>
      </c>
      <c r="T166" s="65">
        <f t="shared" si="340"/>
        <v>369.77576</v>
      </c>
      <c r="U166" s="65">
        <f t="shared" si="341"/>
        <v>437.55968</v>
      </c>
      <c r="V166" s="65">
        <f t="shared" si="342"/>
        <v>590.14076</v>
      </c>
      <c r="W166" s="6" t="str">
        <f>VLOOKUP(B166,[1]Sheet2!$C$8:$G$46,5,0)</f>
        <v>445224000-惠来县</v>
      </c>
    </row>
    <row r="167" s="6" customFormat="1" ht="16" customHeight="1" spans="1:22">
      <c r="A167" s="32">
        <v>161</v>
      </c>
      <c r="B167" s="44" t="s">
        <v>112</v>
      </c>
      <c r="C167" s="45">
        <f t="shared" ref="C167:E167" si="350">SUM(C168:C173)</f>
        <v>20323</v>
      </c>
      <c r="D167" s="45">
        <f t="shared" si="350"/>
        <v>20465</v>
      </c>
      <c r="E167" s="45">
        <f t="shared" si="350"/>
        <v>21351</v>
      </c>
      <c r="F167" s="39"/>
      <c r="G167" s="39"/>
      <c r="H167" s="39"/>
      <c r="I167" s="61"/>
      <c r="J167" s="61"/>
      <c r="K167" s="61"/>
      <c r="L167" s="45">
        <f t="shared" ref="L167:N167" si="351">SUM(L168:L173)</f>
        <v>863.32104</v>
      </c>
      <c r="M167" s="45">
        <f t="shared" si="351"/>
        <v>1014.2454</v>
      </c>
      <c r="N167" s="45">
        <f t="shared" si="351"/>
        <v>1360.48572</v>
      </c>
      <c r="O167" s="67"/>
      <c r="P167" s="45">
        <f t="shared" ref="P167" si="352">SUM(P168:P173)</f>
        <v>733.822884</v>
      </c>
      <c r="Q167" s="45">
        <f t="shared" ref="Q167" si="353">SUM(Q168:Q173)</f>
        <v>862.10859</v>
      </c>
      <c r="R167" s="45">
        <f t="shared" ref="R167" si="354">SUM(R168:R173)</f>
        <v>1156.412862</v>
      </c>
      <c r="S167" s="45">
        <f t="shared" ref="S167" si="355">SUM(S168:S173)</f>
        <v>28</v>
      </c>
      <c r="T167" s="45">
        <f t="shared" ref="T167" si="356">SUM(T168:T173)</f>
        <v>761.822884</v>
      </c>
      <c r="U167" s="45">
        <f t="shared" ref="U167" si="357">SUM(U168:U173)</f>
        <v>890.10859</v>
      </c>
      <c r="V167" s="45">
        <f t="shared" ref="V167" si="358">SUM(V168:V173)</f>
        <v>1184.412862</v>
      </c>
    </row>
    <row r="168" s="6" customFormat="1" ht="16" customHeight="1" spans="1:22">
      <c r="A168" s="32">
        <v>162</v>
      </c>
      <c r="B168" s="74" t="s">
        <v>9</v>
      </c>
      <c r="C168" s="47"/>
      <c r="D168" s="47"/>
      <c r="E168" s="47"/>
      <c r="F168" s="39"/>
      <c r="G168" s="39"/>
      <c r="H168" s="39"/>
      <c r="I168" s="61"/>
      <c r="J168" s="61"/>
      <c r="K168" s="61"/>
      <c r="L168" s="47"/>
      <c r="M168" s="47"/>
      <c r="N168" s="47"/>
      <c r="O168" s="67"/>
      <c r="P168" s="47"/>
      <c r="Q168" s="47"/>
      <c r="R168" s="47"/>
      <c r="S168" s="73">
        <v>3</v>
      </c>
      <c r="T168" s="41">
        <f t="shared" ref="T168:T173" si="359">P168+S168</f>
        <v>3</v>
      </c>
      <c r="U168" s="41">
        <f t="shared" ref="U168:U173" si="360">Q168+S168</f>
        <v>3</v>
      </c>
      <c r="V168" s="41">
        <f t="shared" ref="V168:V173" si="361">R168+S168</f>
        <v>3</v>
      </c>
    </row>
    <row r="169" s="1" customFormat="1" ht="16" customHeight="1" spans="1:23">
      <c r="A169" s="32">
        <v>163</v>
      </c>
      <c r="B169" s="46" t="s">
        <v>113</v>
      </c>
      <c r="C169" s="43">
        <v>3363</v>
      </c>
      <c r="D169" s="43">
        <v>3503</v>
      </c>
      <c r="E169" s="43">
        <v>3913</v>
      </c>
      <c r="F169" s="36">
        <f t="shared" ref="F169:F173" si="362">$F$7</f>
        <v>0.6</v>
      </c>
      <c r="G169" s="36">
        <v>0.7</v>
      </c>
      <c r="H169" s="36">
        <v>0.9</v>
      </c>
      <c r="I169" s="32">
        <f>$I$7</f>
        <v>658</v>
      </c>
      <c r="J169" s="32">
        <f>$J$7</f>
        <v>50</v>
      </c>
      <c r="K169" s="32">
        <f>$K$7</f>
        <v>708</v>
      </c>
      <c r="L169" s="65">
        <f t="shared" ref="L169:L173" si="363">C169*F169*K169/10000</f>
        <v>142.86024</v>
      </c>
      <c r="M169" s="65">
        <f t="shared" ref="M169:M173" si="364">D169*G169*K169/10000</f>
        <v>173.60868</v>
      </c>
      <c r="N169" s="65">
        <f t="shared" ref="N169:N173" si="365">E169*H169*K169/10000</f>
        <v>249.33636</v>
      </c>
      <c r="O169" s="68">
        <v>0.85</v>
      </c>
      <c r="P169" s="60">
        <f t="shared" ref="P169:P173" si="366">L169*O169</f>
        <v>121.431204</v>
      </c>
      <c r="Q169" s="60">
        <f t="shared" ref="Q169:Q173" si="367">M169*O169</f>
        <v>147.567378</v>
      </c>
      <c r="R169" s="60">
        <f t="shared" ref="R169:R173" si="368">N169*O169</f>
        <v>211.935906</v>
      </c>
      <c r="S169" s="72">
        <v>5</v>
      </c>
      <c r="T169" s="41">
        <f t="shared" si="359"/>
        <v>126.431204</v>
      </c>
      <c r="U169" s="41">
        <f t="shared" si="360"/>
        <v>152.567378</v>
      </c>
      <c r="V169" s="41">
        <f t="shared" si="361"/>
        <v>216.935906</v>
      </c>
      <c r="W169" s="6"/>
    </row>
    <row r="170" s="1" customFormat="1" ht="16" hidden="1" customHeight="1" spans="1:23">
      <c r="A170" s="32">
        <v>164</v>
      </c>
      <c r="B170" s="46" t="s">
        <v>114</v>
      </c>
      <c r="C170" s="43">
        <v>9122</v>
      </c>
      <c r="D170" s="43">
        <v>8985</v>
      </c>
      <c r="E170" s="43">
        <v>9058</v>
      </c>
      <c r="F170" s="36">
        <f t="shared" si="362"/>
        <v>0.6</v>
      </c>
      <c r="G170" s="36">
        <v>0.7</v>
      </c>
      <c r="H170" s="36">
        <v>0.9</v>
      </c>
      <c r="I170" s="32">
        <f>$I$7</f>
        <v>658</v>
      </c>
      <c r="J170" s="32">
        <f>$J$7</f>
        <v>50</v>
      </c>
      <c r="K170" s="32">
        <f>$K$7</f>
        <v>708</v>
      </c>
      <c r="L170" s="65">
        <f t="shared" si="363"/>
        <v>387.50256</v>
      </c>
      <c r="M170" s="65">
        <f t="shared" si="364"/>
        <v>445.2966</v>
      </c>
      <c r="N170" s="65">
        <f t="shared" si="365"/>
        <v>577.17576</v>
      </c>
      <c r="O170" s="68">
        <v>0.85</v>
      </c>
      <c r="P170" s="60">
        <f t="shared" si="366"/>
        <v>329.377176</v>
      </c>
      <c r="Q170" s="60">
        <f t="shared" si="367"/>
        <v>378.50211</v>
      </c>
      <c r="R170" s="60">
        <f t="shared" si="368"/>
        <v>490.599396</v>
      </c>
      <c r="S170" s="72">
        <v>5</v>
      </c>
      <c r="T170" s="41">
        <f t="shared" si="359"/>
        <v>334.377176</v>
      </c>
      <c r="U170" s="41">
        <f t="shared" si="360"/>
        <v>383.50211</v>
      </c>
      <c r="V170" s="41">
        <f t="shared" si="361"/>
        <v>495.599396</v>
      </c>
      <c r="W170" s="6" t="str">
        <f>VLOOKUP(B170,[1]Sheet2!$C$8:$G$46,5,0)</f>
        <v>445381000-罗定市</v>
      </c>
    </row>
    <row r="171" s="1" customFormat="1" ht="16" hidden="1" customHeight="1" spans="1:23">
      <c r="A171" s="32">
        <v>165</v>
      </c>
      <c r="B171" s="46" t="s">
        <v>115</v>
      </c>
      <c r="C171" s="43">
        <v>2992</v>
      </c>
      <c r="D171" s="43">
        <v>3041</v>
      </c>
      <c r="E171" s="43">
        <v>3155</v>
      </c>
      <c r="F171" s="36">
        <f t="shared" si="362"/>
        <v>0.6</v>
      </c>
      <c r="G171" s="36">
        <v>0.7</v>
      </c>
      <c r="H171" s="36">
        <v>0.9</v>
      </c>
      <c r="I171" s="32">
        <f>$I$7</f>
        <v>658</v>
      </c>
      <c r="J171" s="32">
        <f>$J$7</f>
        <v>50</v>
      </c>
      <c r="K171" s="32">
        <f>$K$7</f>
        <v>708</v>
      </c>
      <c r="L171" s="65">
        <f t="shared" si="363"/>
        <v>127.10016</v>
      </c>
      <c r="M171" s="65">
        <f t="shared" si="364"/>
        <v>150.71196</v>
      </c>
      <c r="N171" s="65">
        <f t="shared" si="365"/>
        <v>201.0366</v>
      </c>
      <c r="O171" s="68">
        <v>0.85</v>
      </c>
      <c r="P171" s="60">
        <f t="shared" si="366"/>
        <v>108.035136</v>
      </c>
      <c r="Q171" s="60">
        <f t="shared" si="367"/>
        <v>128.105166</v>
      </c>
      <c r="R171" s="60">
        <f t="shared" si="368"/>
        <v>170.88111</v>
      </c>
      <c r="S171" s="72">
        <v>5</v>
      </c>
      <c r="T171" s="41">
        <f t="shared" si="359"/>
        <v>113.035136</v>
      </c>
      <c r="U171" s="41">
        <f t="shared" si="360"/>
        <v>133.105166</v>
      </c>
      <c r="V171" s="41">
        <f t="shared" si="361"/>
        <v>175.88111</v>
      </c>
      <c r="W171" s="6" t="str">
        <f>VLOOKUP(B171,[1]Sheet2!$C$8:$G$46,5,0)</f>
        <v>445321000-新兴县</v>
      </c>
    </row>
    <row r="172" s="1" customFormat="1" ht="16" customHeight="1" spans="1:23">
      <c r="A172" s="32">
        <v>166</v>
      </c>
      <c r="B172" s="46" t="s">
        <v>116</v>
      </c>
      <c r="C172" s="43">
        <v>3128</v>
      </c>
      <c r="D172" s="43">
        <v>3162</v>
      </c>
      <c r="E172" s="43">
        <v>3296</v>
      </c>
      <c r="F172" s="36">
        <f t="shared" si="362"/>
        <v>0.6</v>
      </c>
      <c r="G172" s="36">
        <v>0.7</v>
      </c>
      <c r="H172" s="36">
        <v>0.9</v>
      </c>
      <c r="I172" s="32">
        <f>$I$7</f>
        <v>658</v>
      </c>
      <c r="J172" s="32">
        <f>$J$7</f>
        <v>50</v>
      </c>
      <c r="K172" s="32">
        <f>$K$7</f>
        <v>708</v>
      </c>
      <c r="L172" s="65">
        <f t="shared" si="363"/>
        <v>132.87744</v>
      </c>
      <c r="M172" s="65">
        <f t="shared" si="364"/>
        <v>156.70872</v>
      </c>
      <c r="N172" s="65">
        <f t="shared" si="365"/>
        <v>210.02112</v>
      </c>
      <c r="O172" s="68">
        <v>0.85</v>
      </c>
      <c r="P172" s="60">
        <f t="shared" si="366"/>
        <v>112.945824</v>
      </c>
      <c r="Q172" s="60">
        <f t="shared" si="367"/>
        <v>133.202412</v>
      </c>
      <c r="R172" s="60">
        <f t="shared" si="368"/>
        <v>178.517952</v>
      </c>
      <c r="S172" s="72">
        <v>5</v>
      </c>
      <c r="T172" s="41">
        <f t="shared" si="359"/>
        <v>117.945824</v>
      </c>
      <c r="U172" s="41">
        <f t="shared" si="360"/>
        <v>138.202412</v>
      </c>
      <c r="V172" s="41">
        <f t="shared" si="361"/>
        <v>183.517952</v>
      </c>
      <c r="W172" s="6"/>
    </row>
    <row r="173" s="1" customFormat="1" ht="16" customHeight="1" spans="1:23">
      <c r="A173" s="32">
        <v>167</v>
      </c>
      <c r="B173" s="46" t="s">
        <v>117</v>
      </c>
      <c r="C173" s="43">
        <v>1718</v>
      </c>
      <c r="D173" s="43">
        <v>1774</v>
      </c>
      <c r="E173" s="43">
        <v>1929</v>
      </c>
      <c r="F173" s="36">
        <f t="shared" si="362"/>
        <v>0.6</v>
      </c>
      <c r="G173" s="36">
        <v>0.7</v>
      </c>
      <c r="H173" s="36">
        <v>0.9</v>
      </c>
      <c r="I173" s="32">
        <f>$I$7</f>
        <v>658</v>
      </c>
      <c r="J173" s="32">
        <f>$J$7</f>
        <v>50</v>
      </c>
      <c r="K173" s="32">
        <f>$K$7</f>
        <v>708</v>
      </c>
      <c r="L173" s="65">
        <f t="shared" si="363"/>
        <v>72.98064</v>
      </c>
      <c r="M173" s="65">
        <f t="shared" si="364"/>
        <v>87.91944</v>
      </c>
      <c r="N173" s="65">
        <f t="shared" si="365"/>
        <v>122.91588</v>
      </c>
      <c r="O173" s="68">
        <v>0.85</v>
      </c>
      <c r="P173" s="60">
        <f t="shared" si="366"/>
        <v>62.033544</v>
      </c>
      <c r="Q173" s="60">
        <f t="shared" si="367"/>
        <v>74.731524</v>
      </c>
      <c r="R173" s="60">
        <f t="shared" si="368"/>
        <v>104.478498</v>
      </c>
      <c r="S173" s="72">
        <v>5</v>
      </c>
      <c r="T173" s="41">
        <f t="shared" si="359"/>
        <v>67.033544</v>
      </c>
      <c r="U173" s="41">
        <f t="shared" si="360"/>
        <v>79.731524</v>
      </c>
      <c r="V173" s="41">
        <f t="shared" si="361"/>
        <v>109.478498</v>
      </c>
      <c r="W173" s="6"/>
    </row>
    <row r="174" ht="25" customHeight="1" spans="1:23">
      <c r="A174" s="75" t="s">
        <v>189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6"/>
    </row>
  </sheetData>
  <autoFilter ref="A7:XEZ174">
    <filterColumn colId="19">
      <filters blank="1">
        <filter val="100"/>
        <filter val="200"/>
        <filter val="2000"/>
        <filter val="602"/>
        <filter val="3"/>
        <filter val="107"/>
        <filter val="108"/>
        <filter val="208"/>
        <filter val="109"/>
        <filter val="209"/>
        <filter val="111"/>
        <filter val="1911"/>
        <filter val="412"/>
        <filter val="512"/>
        <filter val="113"/>
        <filter val="114"/>
        <filter val="214"/>
        <filter val="815"/>
        <filter val="216"/>
        <filter val="17"/>
        <filter val="118"/>
        <filter val="219"/>
        <filter val="20"/>
        <filter val="220"/>
        <filter val="1020"/>
        <filter val="121"/>
        <filter val="122"/>
        <filter val="422"/>
        <filter val="722"/>
        <filter val="123"/>
        <filter val="223"/>
        <filter val="1323"/>
        <filter val="124"/>
        <filter val="1124"/>
        <filter val="25"/>
        <filter val="125"/>
        <filter val="126"/>
        <filter val="226"/>
        <filter val="428"/>
        <filter val="1028"/>
        <filter val="1429"/>
        <filter val="131"/>
        <filter val="332"/>
        <filter val="432"/>
        <filter val="1832"/>
        <filter val="334"/>
        <filter val="136"/>
        <filter val="936"/>
        <filter val="38"/>
        <filter val="138"/>
        <filter val="439"/>
        <filter val="140"/>
        <filter val="142"/>
        <filter val="43"/>
        <filter val="147"/>
        <filter val="149"/>
        <filter val="53"/>
        <filter val="753"/>
        <filter val="54"/>
        <filter val="254"/>
        <filter val="56"/>
        <filter val="256"/>
        <filter val="59"/>
        <filter val="459"/>
        <filter val="160"/>
        <filter val="360"/>
        <filter val="61"/>
        <filter val="261"/>
        <filter val="662"/>
        <filter val="762"/>
        <filter val="65"/>
        <filter val="365"/>
        <filter val="266"/>
        <filter val="67"/>
        <filter val="168"/>
        <filter val="268"/>
        <filter val="269"/>
        <filter val="370"/>
        <filter val="371"/>
        <filter val="273"/>
        <filter val="174"/>
        <filter val="75"/>
        <filter val="275"/>
        <filter val="80"/>
        <filter val="1781"/>
        <filter val="185"/>
        <filter val="285"/>
        <filter val="86"/>
        <filter val="286"/>
        <filter val="87"/>
        <filter val="88"/>
        <filter val="289"/>
        <filter val="90"/>
        <filter val="291"/>
        <filter val="391"/>
        <filter val="92"/>
        <filter val="95"/>
        <filter val="195"/>
        <filter val="96"/>
      </filters>
    </filterColumn>
    <filterColumn colId="22">
      <filters blank="1"/>
    </filterColumn>
    <extLst/>
  </autoFilter>
  <mergeCells count="14">
    <mergeCell ref="A1:B1"/>
    <mergeCell ref="A2:V2"/>
    <mergeCell ref="I3:R3"/>
    <mergeCell ref="L4:N4"/>
    <mergeCell ref="P4:R4"/>
    <mergeCell ref="A174:V174"/>
    <mergeCell ref="A3:A6"/>
    <mergeCell ref="B3:B6"/>
    <mergeCell ref="K4:K5"/>
    <mergeCell ref="O4:O5"/>
    <mergeCell ref="S3:S5"/>
    <mergeCell ref="C3:E4"/>
    <mergeCell ref="F3:H4"/>
    <mergeCell ref="T3:V4"/>
  </mergeCells>
  <pageMargins left="0.700694444444445" right="0.700694444444445" top="0.751388888888889" bottom="0.751388888888889" header="0.297916666666667" footer="0.297916666666667"/>
  <pageSetup paperSize="1" scale="5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省卫生和计划生育委员会</Company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1. 全省 (2)</vt:lpstr>
      <vt:lpstr>1. 全省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谢珍妮</cp:lastModifiedBy>
  <dcterms:created xsi:type="dcterms:W3CDTF">2021-01-18T03:12:00Z</dcterms:created>
  <dcterms:modified xsi:type="dcterms:W3CDTF">2021-12-21T03:12:42Z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