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80"/>
  </bookViews>
  <sheets>
    <sheet name="资金分配总表" sheetId="3" r:id="rId1"/>
    <sheet name="原表" sheetId="2" state="hidden" r:id="rId2"/>
  </sheets>
  <definedNames>
    <definedName name="_xlnm._FilterDatabase" localSheetId="1" hidden="1">原表!$A$6:$W$84</definedName>
    <definedName name="_xlnm.Print_Titles" localSheetId="1">原表!$2:$5</definedName>
    <definedName name="_xlnm.Print_Titles" localSheetId="0">资金分配总表!$4:$4</definedName>
  </definedNames>
  <calcPr calcId="144525"/>
</workbook>
</file>

<file path=xl/sharedStrings.xml><?xml version="1.0" encoding="utf-8"?>
<sst xmlns="http://schemas.openxmlformats.org/spreadsheetml/2006/main" count="221" uniqueCount="184">
  <si>
    <t>附件10</t>
  </si>
  <si>
    <t>2022年县级医院传染病救治能力提升项目资金分配表</t>
  </si>
  <si>
    <t>单位：万元</t>
  </si>
  <si>
    <t>序号</t>
  </si>
  <si>
    <t>地市、省直管县</t>
  </si>
  <si>
    <t>年度分配金额</t>
  </si>
  <si>
    <t>合计</t>
  </si>
  <si>
    <t>地市合计</t>
  </si>
  <si>
    <t>韶关</t>
  </si>
  <si>
    <t>河源</t>
  </si>
  <si>
    <t>梅州</t>
  </si>
  <si>
    <t>惠州</t>
  </si>
  <si>
    <t>江门</t>
  </si>
  <si>
    <t>阳江</t>
  </si>
  <si>
    <t>湛江</t>
  </si>
  <si>
    <t>茂名</t>
  </si>
  <si>
    <t>肇庆</t>
  </si>
  <si>
    <t>清远</t>
  </si>
  <si>
    <t>云浮</t>
  </si>
  <si>
    <t>财政直管县合计</t>
  </si>
  <si>
    <t>普宁市</t>
  </si>
  <si>
    <t>高州市</t>
  </si>
  <si>
    <t>廉江市</t>
  </si>
  <si>
    <t>化州市</t>
  </si>
  <si>
    <t>雷州市</t>
  </si>
  <si>
    <t>陆丰市</t>
  </si>
  <si>
    <t>博罗县</t>
  </si>
  <si>
    <t>惠来县</t>
  </si>
  <si>
    <t>五华县</t>
  </si>
  <si>
    <t>阳春市</t>
  </si>
  <si>
    <t>英德市</t>
  </si>
  <si>
    <t>罗定市</t>
  </si>
  <si>
    <t>兴宁市</t>
  </si>
  <si>
    <t>饶平县</t>
  </si>
  <si>
    <t>怀集县</t>
  </si>
  <si>
    <t>海丰县</t>
  </si>
  <si>
    <t>揭西县</t>
  </si>
  <si>
    <t>徐闻县</t>
  </si>
  <si>
    <t>龙川县</t>
  </si>
  <si>
    <t>丰顺县</t>
  </si>
  <si>
    <t>广宁县</t>
  </si>
  <si>
    <t>新兴县</t>
  </si>
  <si>
    <t>封开县</t>
  </si>
  <si>
    <t>德庆县</t>
  </si>
  <si>
    <t>大埔县</t>
  </si>
  <si>
    <t>连平县</t>
  </si>
  <si>
    <t>仁化县</t>
  </si>
  <si>
    <t>乳源瑶族自治县</t>
  </si>
  <si>
    <t>南澳县</t>
  </si>
  <si>
    <t>附件4</t>
  </si>
  <si>
    <t>县级医院救治能力建设项目资金测算表</t>
  </si>
  <si>
    <r>
      <rPr>
        <b/>
        <sz val="11"/>
        <color rgb="FF000000"/>
        <rFont val="宋体"/>
        <charset val="134"/>
      </rPr>
      <t>人口</t>
    </r>
    <r>
      <rPr>
        <b/>
        <sz val="11"/>
        <color rgb="FF000000"/>
        <rFont val="Times New Roman"/>
        <charset val="134"/>
      </rPr>
      <t>/</t>
    </r>
    <r>
      <rPr>
        <b/>
        <sz val="11"/>
        <color rgb="FF000000"/>
        <rFont val="黑体"/>
        <charset val="134"/>
      </rPr>
      <t>需开放传染病床数</t>
    </r>
  </si>
  <si>
    <t>县（市）级</t>
  </si>
  <si>
    <t>医院名称</t>
  </si>
  <si>
    <t>目前情况</t>
  </si>
  <si>
    <r>
      <rPr>
        <b/>
        <sz val="11"/>
        <color rgb="FF000000"/>
        <rFont val="宋体"/>
        <charset val="134"/>
      </rPr>
      <t>国家</t>
    </r>
    <r>
      <rPr>
        <b/>
        <sz val="11"/>
        <color rgb="FF000000"/>
        <rFont val="Times New Roman"/>
        <charset val="134"/>
      </rPr>
      <t>735</t>
    </r>
    <r>
      <rPr>
        <b/>
        <sz val="11"/>
        <color rgb="FF000000"/>
        <rFont val="黑体"/>
        <charset val="134"/>
      </rPr>
      <t>号文要求</t>
    </r>
  </si>
  <si>
    <t>缺口数</t>
  </si>
  <si>
    <t>预期成果</t>
  </si>
  <si>
    <t>财政补助床位数</t>
  </si>
  <si>
    <t>资金需求</t>
  </si>
  <si>
    <t>省财政补助比例</t>
  </si>
  <si>
    <t>省财政补助</t>
  </si>
  <si>
    <t>省财政各年补助</t>
  </si>
  <si>
    <t>编制病床</t>
  </si>
  <si>
    <t>传染病床数</t>
  </si>
  <si>
    <r>
      <rPr>
        <b/>
        <sz val="11"/>
        <color rgb="FF000000"/>
        <rFont val="Times New Roman"/>
        <charset val="134"/>
      </rPr>
      <t>ICU</t>
    </r>
    <r>
      <rPr>
        <b/>
        <sz val="11"/>
        <color rgb="FF000000"/>
        <rFont val="黑体"/>
        <charset val="134"/>
      </rPr>
      <t>病床数</t>
    </r>
  </si>
  <si>
    <r>
      <rPr>
        <b/>
        <sz val="11"/>
        <color rgb="FF000000"/>
        <rFont val="Times New Roman"/>
        <charset val="134"/>
      </rPr>
      <t>ICU</t>
    </r>
    <r>
      <rPr>
        <b/>
        <sz val="11"/>
        <color rgb="FF000000"/>
        <rFont val="黑体"/>
        <charset val="134"/>
      </rPr>
      <t>病床（编制床位的</t>
    </r>
    <r>
      <rPr>
        <b/>
        <sz val="11"/>
        <color rgb="FF000000"/>
        <rFont val="Times New Roman"/>
        <charset val="134"/>
      </rPr>
      <t>2%-5%</t>
    </r>
    <r>
      <rPr>
        <b/>
        <sz val="11"/>
        <color rgb="FF000000"/>
        <rFont val="黑体"/>
        <charset val="134"/>
      </rPr>
      <t>）</t>
    </r>
  </si>
  <si>
    <r>
      <rPr>
        <b/>
        <sz val="11"/>
        <color rgb="FF000000"/>
        <rFont val="Times New Roman"/>
        <charset val="134"/>
      </rPr>
      <t>ICU</t>
    </r>
    <r>
      <rPr>
        <b/>
        <sz val="11"/>
        <color rgb="FF000000"/>
        <rFont val="黑体"/>
        <charset val="134"/>
      </rPr>
      <t>病床</t>
    </r>
  </si>
  <si>
    <t>ICU病床数</t>
  </si>
  <si>
    <t>补助传染病床数</t>
  </si>
  <si>
    <t>2021年</t>
  </si>
  <si>
    <t>2022年</t>
  </si>
  <si>
    <r>
      <rPr>
        <b/>
        <sz val="11"/>
        <color rgb="FF000000"/>
        <rFont val="SimSun"/>
        <charset val="134"/>
      </rPr>
      <t>传染病床数</t>
    </r>
    <r>
      <rPr>
        <b/>
        <sz val="11"/>
        <color rgb="FF000000"/>
        <rFont val="黑体"/>
        <charset val="134"/>
      </rPr>
      <t>补助床位</t>
    </r>
  </si>
  <si>
    <t>ICU病床补助床位</t>
  </si>
  <si>
    <r>
      <rPr>
        <b/>
        <sz val="11"/>
        <color rgb="FF000000"/>
        <rFont val="Times New Roman"/>
        <charset val="134"/>
      </rPr>
      <t>100</t>
    </r>
    <r>
      <rPr>
        <b/>
        <sz val="11"/>
        <color rgb="FF000000"/>
        <rFont val="仿宋_GB2312"/>
        <charset val="134"/>
      </rPr>
      <t>万以上</t>
    </r>
    <r>
      <rPr>
        <b/>
        <sz val="11"/>
        <color rgb="FF000000"/>
        <rFont val="Times New Roman"/>
        <charset val="134"/>
      </rPr>
      <t>/</t>
    </r>
    <r>
      <rPr>
        <b/>
        <sz val="11"/>
        <color rgb="FF000000"/>
        <rFont val="仿宋_GB2312"/>
        <charset val="134"/>
      </rPr>
      <t>传染病床</t>
    </r>
    <r>
      <rPr>
        <b/>
        <sz val="11"/>
        <color rgb="FF000000"/>
        <rFont val="Times New Roman"/>
        <charset val="134"/>
      </rPr>
      <t>≥100</t>
    </r>
    <r>
      <rPr>
        <b/>
        <sz val="11"/>
        <color rgb="FF000000"/>
        <rFont val="仿宋_GB2312"/>
        <charset val="134"/>
      </rPr>
      <t>张</t>
    </r>
  </si>
  <si>
    <t>普宁市人民医院</t>
  </si>
  <si>
    <t>普宁市公共卫生医学中心</t>
  </si>
  <si>
    <t>高州市人民医院</t>
  </si>
  <si>
    <t>高州市中医院</t>
  </si>
  <si>
    <t>廉江市人民医院</t>
  </si>
  <si>
    <t>化州市人民医院</t>
  </si>
  <si>
    <t>化州市中医院</t>
  </si>
  <si>
    <t>雷州市人民医院</t>
  </si>
  <si>
    <t>陆丰市人民医院</t>
  </si>
  <si>
    <t>陆丰市中医医院</t>
  </si>
  <si>
    <t>信宜市</t>
  </si>
  <si>
    <t>信宜市人民医院</t>
  </si>
  <si>
    <t>博罗县人民医院</t>
  </si>
  <si>
    <t>博罗县中医医院</t>
  </si>
  <si>
    <t>惠来县人民医院</t>
  </si>
  <si>
    <t>惠来县慈云中医院</t>
  </si>
  <si>
    <r>
      <rPr>
        <b/>
        <sz val="11"/>
        <color rgb="FF000000"/>
        <rFont val="Times New Roman"/>
        <charset val="134"/>
      </rPr>
      <t>50-100</t>
    </r>
    <r>
      <rPr>
        <b/>
        <sz val="11"/>
        <color rgb="FF000000"/>
        <rFont val="仿宋_GB2312"/>
        <charset val="134"/>
      </rPr>
      <t>万</t>
    </r>
    <r>
      <rPr>
        <b/>
        <sz val="11"/>
        <color rgb="FF000000"/>
        <rFont val="Times New Roman"/>
        <charset val="134"/>
      </rPr>
      <t>/</t>
    </r>
    <r>
      <rPr>
        <b/>
        <sz val="11"/>
        <color rgb="FF000000"/>
        <rFont val="仿宋_GB2312"/>
        <charset val="134"/>
      </rPr>
      <t>传染病床</t>
    </r>
    <r>
      <rPr>
        <b/>
        <sz val="11"/>
        <color rgb="FF000000"/>
        <rFont val="Times New Roman"/>
        <charset val="134"/>
      </rPr>
      <t>≥80</t>
    </r>
    <r>
      <rPr>
        <b/>
        <sz val="11"/>
        <color rgb="FF000000"/>
        <rFont val="仿宋_GB2312"/>
        <charset val="134"/>
      </rPr>
      <t>张</t>
    </r>
  </si>
  <si>
    <t>五华县人民医院</t>
  </si>
  <si>
    <t>阳春市人民医院</t>
  </si>
  <si>
    <t>阳春市公共卫生医院</t>
  </si>
  <si>
    <t>惠东县</t>
  </si>
  <si>
    <t>惠东县人民医院</t>
  </si>
  <si>
    <t>惠东县中医院</t>
  </si>
  <si>
    <t>英德市人民医院</t>
  </si>
  <si>
    <t>遂溪县</t>
  </si>
  <si>
    <t>遂溪县人民医院</t>
  </si>
  <si>
    <t>台山市</t>
  </si>
  <si>
    <t>台山市人民医院</t>
  </si>
  <si>
    <t>台山市中医院</t>
  </si>
  <si>
    <t>吴川市</t>
  </si>
  <si>
    <t>吴川市人民医院</t>
  </si>
  <si>
    <t>吴川市第四人民医院</t>
  </si>
  <si>
    <t>罗定市人民医院</t>
  </si>
  <si>
    <t>罗定市泷州医院</t>
  </si>
  <si>
    <t>兴宁市人民医院</t>
  </si>
  <si>
    <t>饶平县人民医院</t>
  </si>
  <si>
    <t>怀集县人民医院</t>
  </si>
  <si>
    <t>海丰县彭湃纪念医院</t>
  </si>
  <si>
    <t>开平市</t>
  </si>
  <si>
    <t>开平市中心医院</t>
  </si>
  <si>
    <t>开平市中医院</t>
  </si>
  <si>
    <t>揭西县人民医院</t>
  </si>
  <si>
    <t>徐闻县人民医院</t>
  </si>
  <si>
    <t>龙川县人民医院</t>
  </si>
  <si>
    <t>龙川县第三人民医院</t>
  </si>
  <si>
    <t>紫金县</t>
  </si>
  <si>
    <t>紫金县人民医院</t>
  </si>
  <si>
    <t>紫金县中医院</t>
  </si>
  <si>
    <t>四会市</t>
  </si>
  <si>
    <t>四会市人民医院</t>
  </si>
  <si>
    <t>鹤山市</t>
  </si>
  <si>
    <t>鹤山市人民医院</t>
  </si>
  <si>
    <r>
      <rPr>
        <b/>
        <sz val="11"/>
        <color rgb="FF000000"/>
        <rFont val="Times New Roman"/>
        <charset val="134"/>
      </rPr>
      <t>30-50</t>
    </r>
    <r>
      <rPr>
        <b/>
        <sz val="11"/>
        <color rgb="FF000000"/>
        <rFont val="仿宋_GB2312"/>
        <charset val="134"/>
      </rPr>
      <t>万</t>
    </r>
    <r>
      <rPr>
        <b/>
        <sz val="11"/>
        <color rgb="FF000000"/>
        <rFont val="Times New Roman"/>
        <charset val="134"/>
      </rPr>
      <t>/</t>
    </r>
    <r>
      <rPr>
        <b/>
        <sz val="11"/>
        <color rgb="FF000000"/>
        <rFont val="仿宋_GB2312"/>
        <charset val="134"/>
      </rPr>
      <t>传染病床</t>
    </r>
    <r>
      <rPr>
        <b/>
        <sz val="11"/>
        <color rgb="FF000000"/>
        <rFont val="Times New Roman"/>
        <charset val="134"/>
      </rPr>
      <t>≥50</t>
    </r>
    <r>
      <rPr>
        <b/>
        <sz val="11"/>
        <color rgb="FF000000"/>
        <rFont val="仿宋_GB2312"/>
        <charset val="134"/>
      </rPr>
      <t>张</t>
    </r>
  </si>
  <si>
    <t>丰顺县人民医院</t>
  </si>
  <si>
    <t>恩平市</t>
  </si>
  <si>
    <t>恩平市人民医院</t>
  </si>
  <si>
    <t>东源县</t>
  </si>
  <si>
    <t>东源县人民医院</t>
  </si>
  <si>
    <t>东源县中医院</t>
  </si>
  <si>
    <t>阳西县</t>
  </si>
  <si>
    <t>阳西总医院人民医院</t>
  </si>
  <si>
    <t>广宁县人民医院</t>
  </si>
  <si>
    <t>广宁县中医院</t>
  </si>
  <si>
    <t>新兴县人民医院</t>
  </si>
  <si>
    <t>乐昌市</t>
  </si>
  <si>
    <t>乐昌市人民医院</t>
  </si>
  <si>
    <t>乐昌市中医院</t>
  </si>
  <si>
    <t>连州市</t>
  </si>
  <si>
    <t>连州市人民医院</t>
  </si>
  <si>
    <t>封开县人民医院</t>
  </si>
  <si>
    <t>封开县第二人民医院</t>
  </si>
  <si>
    <t>郁南县</t>
  </si>
  <si>
    <t>郁南县人民医院</t>
  </si>
  <si>
    <t>德庆县人民医院</t>
  </si>
  <si>
    <t>阳山县</t>
  </si>
  <si>
    <t>阳山县人民医院</t>
  </si>
  <si>
    <t>大埔县人民医院</t>
  </si>
  <si>
    <t>和平县</t>
  </si>
  <si>
    <t>和平县人民医院</t>
  </si>
  <si>
    <t>连平县人民医院</t>
  </si>
  <si>
    <t>龙门县</t>
  </si>
  <si>
    <t>龙门县人民医院</t>
  </si>
  <si>
    <t>佛冈县</t>
  </si>
  <si>
    <t>佛冈县人民医院</t>
  </si>
  <si>
    <t>南雄市</t>
  </si>
  <si>
    <t>南雄市人民医院</t>
  </si>
  <si>
    <t>南雄市中医院</t>
  </si>
  <si>
    <t>翁源县</t>
  </si>
  <si>
    <t>翁源县人民医院</t>
  </si>
  <si>
    <t>翁源县中医院</t>
  </si>
  <si>
    <r>
      <rPr>
        <b/>
        <sz val="11"/>
        <color rgb="FF000000"/>
        <rFont val="Times New Roman"/>
        <charset val="134"/>
      </rPr>
      <t>30</t>
    </r>
    <r>
      <rPr>
        <b/>
        <sz val="11"/>
        <color rgb="FF000000"/>
        <rFont val="仿宋_GB2312"/>
        <charset val="134"/>
      </rPr>
      <t>万以下</t>
    </r>
    <r>
      <rPr>
        <b/>
        <sz val="11"/>
        <color rgb="FF000000"/>
        <rFont val="Times New Roman"/>
        <charset val="134"/>
      </rPr>
      <t>/</t>
    </r>
    <r>
      <rPr>
        <b/>
        <sz val="11"/>
        <color rgb="FF000000"/>
        <rFont val="仿宋_GB2312"/>
        <charset val="134"/>
      </rPr>
      <t>传染病床</t>
    </r>
    <r>
      <rPr>
        <b/>
        <sz val="11"/>
        <color rgb="FF000000"/>
        <rFont val="Times New Roman"/>
        <charset val="134"/>
      </rPr>
      <t>≥20</t>
    </r>
    <r>
      <rPr>
        <b/>
        <sz val="11"/>
        <color rgb="FF000000"/>
        <rFont val="仿宋_GB2312"/>
        <charset val="134"/>
      </rPr>
      <t>张</t>
    </r>
  </si>
  <si>
    <t>陆河县</t>
  </si>
  <si>
    <t>陆河县人民医院</t>
  </si>
  <si>
    <t>始兴县</t>
  </si>
  <si>
    <t>始兴县人民医院</t>
  </si>
  <si>
    <t>平远县</t>
  </si>
  <si>
    <t>平远县人民医院</t>
  </si>
  <si>
    <t>蕉岭县</t>
  </si>
  <si>
    <t>蕉岭县人民医院</t>
  </si>
  <si>
    <t>新丰县</t>
  </si>
  <si>
    <t>新丰县人民医院</t>
  </si>
  <si>
    <t>仁化县人民医院</t>
  </si>
  <si>
    <t>乳源瑶族自治县人民医院</t>
  </si>
  <si>
    <t>连南瑶族自治县</t>
  </si>
  <si>
    <t>连南瑶族自治县人民医院</t>
  </si>
  <si>
    <t>连山壮族瑶族自治县</t>
  </si>
  <si>
    <t>连山壮族瑶族自治县人民医院（县中医院）</t>
  </si>
  <si>
    <t>南澳县人民医院</t>
  </si>
  <si>
    <t>备注：
1、省财政补助标准根据发改社会〔2020〕735号文建设要求，按照填平补齐的原则对传染病床缺口数和ICU病床缺口数进行补助，传染病床单个补助6万，ICU病床单个补助70万（参考广州呼吸中心建设标准）；
2、补助分为二档：第一档为原中央苏区、海陆丰革命老区困难县、少数民族县（南雄市、乳源瑶族自治县、和平县、龙川县、连平县、紫金县、兴宁市、平远县、蕉岭县、大埔县、丰顺县、五华县、惠东县、陆丰市、海丰县、陆河县、连山壮族瑶族自治县、连南瑶族自治县、饶平县、普宁市、揭西县、惠来县）；第二档为除第一档以外的北部生态发展区和东西两翼沿海经济带市县、珠三角核心区财力相对薄弱市县（高州市、廉江市、化州市、雷州市、信宜市、阳春市、英德市、遂溪县、吴川市、罗定市、怀集县、徐闻县、四会市、东源县、阳西县、广宁县、新兴县、乐昌市、连州市、封开县、郁南县、德庆县、阳山县、龙门县、佛冈县、翁源县、始兴县、新丰县、仁化县、南澳县、博罗县、恩平市、台山市、开平市、鹤山市）</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</si>
</sst>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b/>
      <sz val="11"/>
      <color theme="1"/>
      <name val="宋体"/>
      <charset val="134"/>
      <scheme val="minor"/>
    </font>
    <font>
      <sz val="16"/>
      <color theme="1"/>
      <name val="方正小标宋简体"/>
      <charset val="134"/>
    </font>
    <font>
      <b/>
      <sz val="11"/>
      <color rgb="FF000000"/>
      <name val="宋体"/>
      <charset val="134"/>
    </font>
    <font>
      <b/>
      <sz val="11"/>
      <color rgb="FF000000"/>
      <name val="Times New Roman"/>
      <charset val="134"/>
    </font>
    <font>
      <sz val="11"/>
      <color rgb="FF000000"/>
      <name val="Times New Roman"/>
      <charset val="134"/>
    </font>
    <font>
      <b/>
      <sz val="11"/>
      <color rgb="FF000000"/>
      <name val="宋体"/>
      <charset val="134"/>
      <scheme val="minor"/>
    </font>
    <font>
      <b/>
      <sz val="11"/>
      <name val="宋体"/>
      <charset val="134"/>
      <scheme val="minor"/>
    </font>
    <font>
      <b/>
      <sz val="11"/>
      <color rgb="FF000000"/>
      <name val="SimSun"/>
      <charset val="134"/>
    </font>
    <font>
      <sz val="14"/>
      <name val="方正小标宋简体"/>
      <charset val="134"/>
    </font>
    <font>
      <b/>
      <sz val="20"/>
      <name val="宋体"/>
      <charset val="134"/>
      <scheme val="minor"/>
    </font>
    <font>
      <b/>
      <sz val="12"/>
      <color theme="1"/>
      <name val="宋体"/>
      <charset val="134"/>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rgb="FF000000"/>
      <name val="黑体"/>
      <charset val="134"/>
    </font>
    <font>
      <b/>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9" applyNumberFormat="0" applyFont="0" applyAlignment="0" applyProtection="0">
      <alignment vertical="center"/>
    </xf>
    <xf numFmtId="0" fontId="21"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15" fillId="0" borderId="7" applyNumberFormat="0" applyFill="0" applyAlignment="0" applyProtection="0">
      <alignment vertical="center"/>
    </xf>
    <xf numFmtId="0" fontId="21" fillId="28" borderId="0" applyNumberFormat="0" applyBorder="0" applyAlignment="0" applyProtection="0">
      <alignment vertical="center"/>
    </xf>
    <xf numFmtId="0" fontId="18" fillId="0" borderId="11" applyNumberFormat="0" applyFill="0" applyAlignment="0" applyProtection="0">
      <alignment vertical="center"/>
    </xf>
    <xf numFmtId="0" fontId="21" fillId="21" borderId="0" applyNumberFormat="0" applyBorder="0" applyAlignment="0" applyProtection="0">
      <alignment vertical="center"/>
    </xf>
    <xf numFmtId="0" fontId="22" fillId="14" borderId="8" applyNumberFormat="0" applyAlignment="0" applyProtection="0">
      <alignment vertical="center"/>
    </xf>
    <xf numFmtId="0" fontId="29" fillId="14" borderId="12" applyNumberFormat="0" applyAlignment="0" applyProtection="0">
      <alignment vertical="center"/>
    </xf>
    <xf numFmtId="0" fontId="14" fillId="5" borderId="6"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0" fillId="0" borderId="13" applyNumberFormat="0" applyFill="0" applyAlignment="0" applyProtection="0">
      <alignment vertical="center"/>
    </xf>
    <xf numFmtId="0" fontId="24" fillId="0" borderId="10"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9"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right" vertical="center"/>
    </xf>
    <xf numFmtId="49" fontId="7" fillId="0" borderId="4"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xf numFmtId="0" fontId="9" fillId="0" borderId="0" xfId="0" applyFont="1" applyFill="1" applyBorder="1" applyAlignment="1">
      <alignment horizontal="center" vertical="center" wrapText="1"/>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tabSelected="1" workbookViewId="0">
      <selection activeCell="I11" sqref="I11"/>
    </sheetView>
  </sheetViews>
  <sheetFormatPr defaultColWidth="9" defaultRowHeight="21" customHeight="1"/>
  <cols>
    <col min="1" max="1" width="25.125" style="24" customWidth="1"/>
    <col min="2" max="2" width="34.875" style="24" customWidth="1"/>
    <col min="3" max="3" width="30" style="24" customWidth="1"/>
    <col min="4" max="16384" width="9" style="24"/>
  </cols>
  <sheetData>
    <row r="1" ht="18" customHeight="1" spans="1:1">
      <c r="A1" s="24" t="s">
        <v>0</v>
      </c>
    </row>
    <row r="2" ht="25" customHeight="1" spans="1:18">
      <c r="A2" s="25" t="s">
        <v>1</v>
      </c>
      <c r="B2" s="25"/>
      <c r="C2" s="25"/>
      <c r="D2" s="26"/>
      <c r="E2" s="26"/>
      <c r="F2" s="26"/>
      <c r="G2" s="26"/>
      <c r="H2" s="26"/>
      <c r="I2" s="26"/>
      <c r="J2" s="26"/>
      <c r="K2" s="26"/>
      <c r="L2" s="26"/>
      <c r="M2" s="26"/>
      <c r="N2" s="26"/>
      <c r="O2" s="26"/>
      <c r="P2" s="26"/>
      <c r="Q2" s="26"/>
      <c r="R2" s="26"/>
    </row>
    <row r="3" customHeight="1" spans="3:3">
      <c r="C3" s="13" t="s">
        <v>2</v>
      </c>
    </row>
    <row r="4" ht="29" customHeight="1" spans="1:3">
      <c r="A4" s="27" t="s">
        <v>3</v>
      </c>
      <c r="B4" s="27" t="s">
        <v>4</v>
      </c>
      <c r="C4" s="28" t="s">
        <v>5</v>
      </c>
    </row>
    <row r="5" ht="26" customHeight="1" spans="1:3">
      <c r="A5" s="29" t="s">
        <v>6</v>
      </c>
      <c r="B5" s="30"/>
      <c r="C5" s="27">
        <f>C6+C18</f>
        <v>14248</v>
      </c>
    </row>
    <row r="6" ht="26" customHeight="1" spans="1:3">
      <c r="A6" s="29" t="s">
        <v>7</v>
      </c>
      <c r="B6" s="30"/>
      <c r="C6" s="27">
        <f>SUM(C7:C17)</f>
        <v>5393</v>
      </c>
    </row>
    <row r="7" ht="26" customHeight="1" spans="1:3">
      <c r="A7" s="31">
        <v>1</v>
      </c>
      <c r="B7" s="31" t="s">
        <v>8</v>
      </c>
      <c r="C7" s="31">
        <v>436</v>
      </c>
    </row>
    <row r="8" ht="26" customHeight="1" spans="1:3">
      <c r="A8" s="31">
        <v>2</v>
      </c>
      <c r="B8" s="31" t="s">
        <v>9</v>
      </c>
      <c r="C8" s="31">
        <v>35</v>
      </c>
    </row>
    <row r="9" ht="26" customHeight="1" spans="1:3">
      <c r="A9" s="31">
        <v>3</v>
      </c>
      <c r="B9" s="31" t="s">
        <v>10</v>
      </c>
      <c r="C9" s="31">
        <v>322</v>
      </c>
    </row>
    <row r="10" ht="26" customHeight="1" spans="1:3">
      <c r="A10" s="31">
        <v>4</v>
      </c>
      <c r="B10" s="31" t="s">
        <v>11</v>
      </c>
      <c r="C10" s="31">
        <v>679</v>
      </c>
    </row>
    <row r="11" ht="26" customHeight="1" spans="1:3">
      <c r="A11" s="31">
        <v>5</v>
      </c>
      <c r="B11" s="31" t="s">
        <v>12</v>
      </c>
      <c r="C11" s="31">
        <v>757</v>
      </c>
    </row>
    <row r="12" ht="26" customHeight="1" spans="1:3">
      <c r="A12" s="31">
        <v>6</v>
      </c>
      <c r="B12" s="31" t="s">
        <v>13</v>
      </c>
      <c r="C12" s="31">
        <v>455</v>
      </c>
    </row>
    <row r="13" ht="26" customHeight="1" spans="1:3">
      <c r="A13" s="31">
        <v>7</v>
      </c>
      <c r="B13" s="31" t="s">
        <v>14</v>
      </c>
      <c r="C13" s="31">
        <v>659</v>
      </c>
    </row>
    <row r="14" ht="26" customHeight="1" spans="1:3">
      <c r="A14" s="31">
        <v>8</v>
      </c>
      <c r="B14" s="31" t="s">
        <v>15</v>
      </c>
      <c r="C14" s="31">
        <v>613</v>
      </c>
    </row>
    <row r="15" ht="26" customHeight="1" spans="1:3">
      <c r="A15" s="31">
        <v>9</v>
      </c>
      <c r="B15" s="31" t="s">
        <v>16</v>
      </c>
      <c r="C15" s="31">
        <v>86</v>
      </c>
    </row>
    <row r="16" ht="26" customHeight="1" spans="1:3">
      <c r="A16" s="31">
        <v>10</v>
      </c>
      <c r="B16" s="31" t="s">
        <v>17</v>
      </c>
      <c r="C16" s="31">
        <v>1326</v>
      </c>
    </row>
    <row r="17" ht="26" customHeight="1" spans="1:3">
      <c r="A17" s="31">
        <v>11</v>
      </c>
      <c r="B17" s="31" t="s">
        <v>18</v>
      </c>
      <c r="C17" s="31">
        <v>25</v>
      </c>
    </row>
    <row r="18" ht="26" customHeight="1" spans="1:3">
      <c r="A18" s="29" t="s">
        <v>19</v>
      </c>
      <c r="B18" s="30"/>
      <c r="C18" s="27">
        <f>SUM(C19:C47)</f>
        <v>8855</v>
      </c>
    </row>
    <row r="19" ht="26" customHeight="1" spans="1:3">
      <c r="A19" s="31">
        <v>1</v>
      </c>
      <c r="B19" s="31" t="s">
        <v>20</v>
      </c>
      <c r="C19" s="31">
        <v>280</v>
      </c>
    </row>
    <row r="20" ht="26" customHeight="1" spans="1:3">
      <c r="A20" s="31">
        <v>2</v>
      </c>
      <c r="B20" s="31" t="s">
        <v>21</v>
      </c>
      <c r="C20" s="31">
        <v>102</v>
      </c>
    </row>
    <row r="21" ht="26" customHeight="1" spans="1:3">
      <c r="A21" s="31">
        <v>3</v>
      </c>
      <c r="B21" s="31" t="s">
        <v>22</v>
      </c>
      <c r="C21" s="31">
        <v>370</v>
      </c>
    </row>
    <row r="22" ht="26" customHeight="1" spans="1:3">
      <c r="A22" s="31">
        <v>4</v>
      </c>
      <c r="B22" s="31" t="s">
        <v>23</v>
      </c>
      <c r="C22" s="31">
        <v>234</v>
      </c>
    </row>
    <row r="23" ht="26" customHeight="1" spans="1:3">
      <c r="A23" s="31">
        <v>5</v>
      </c>
      <c r="B23" s="31" t="s">
        <v>24</v>
      </c>
      <c r="C23" s="31">
        <v>642</v>
      </c>
    </row>
    <row r="24" ht="26" customHeight="1" spans="1:3">
      <c r="A24" s="31">
        <v>6</v>
      </c>
      <c r="B24" s="31" t="s">
        <v>25</v>
      </c>
      <c r="C24" s="31">
        <v>443</v>
      </c>
    </row>
    <row r="25" ht="26" customHeight="1" spans="1:3">
      <c r="A25" s="31">
        <v>7</v>
      </c>
      <c r="B25" s="31" t="s">
        <v>26</v>
      </c>
      <c r="C25" s="31">
        <v>135</v>
      </c>
    </row>
    <row r="26" ht="26" customHeight="1" spans="1:3">
      <c r="A26" s="31">
        <v>8</v>
      </c>
      <c r="B26" s="31" t="s">
        <v>27</v>
      </c>
      <c r="C26" s="31">
        <v>309</v>
      </c>
    </row>
    <row r="27" ht="26" customHeight="1" spans="1:3">
      <c r="A27" s="31">
        <v>9</v>
      </c>
      <c r="B27" s="31" t="s">
        <v>28</v>
      </c>
      <c r="C27" s="31">
        <v>180</v>
      </c>
    </row>
    <row r="28" ht="26" customHeight="1" spans="1:3">
      <c r="A28" s="31">
        <v>10</v>
      </c>
      <c r="B28" s="31" t="s">
        <v>29</v>
      </c>
      <c r="C28" s="31">
        <v>341</v>
      </c>
    </row>
    <row r="29" ht="26" customHeight="1" spans="1:3">
      <c r="A29" s="31">
        <v>11</v>
      </c>
      <c r="B29" s="31" t="s">
        <v>30</v>
      </c>
      <c r="C29" s="31">
        <v>268</v>
      </c>
    </row>
    <row r="30" ht="26" customHeight="1" spans="1:3">
      <c r="A30" s="31">
        <v>12</v>
      </c>
      <c r="B30" s="31" t="s">
        <v>31</v>
      </c>
      <c r="C30" s="31">
        <v>285</v>
      </c>
    </row>
    <row r="31" ht="26" customHeight="1" spans="1:3">
      <c r="A31" s="31">
        <v>13</v>
      </c>
      <c r="B31" s="31" t="s">
        <v>32</v>
      </c>
      <c r="C31" s="31">
        <v>621</v>
      </c>
    </row>
    <row r="32" ht="26" customHeight="1" spans="1:3">
      <c r="A32" s="31">
        <v>14</v>
      </c>
      <c r="B32" s="31" t="s">
        <v>33</v>
      </c>
      <c r="C32" s="31">
        <v>515</v>
      </c>
    </row>
    <row r="33" ht="26" customHeight="1" spans="1:3">
      <c r="A33" s="31">
        <v>15</v>
      </c>
      <c r="B33" s="31" t="s">
        <v>34</v>
      </c>
      <c r="C33" s="31">
        <v>671</v>
      </c>
    </row>
    <row r="34" ht="26" customHeight="1" spans="1:3">
      <c r="A34" s="31">
        <v>16</v>
      </c>
      <c r="B34" s="31" t="s">
        <v>35</v>
      </c>
      <c r="C34" s="31">
        <v>60</v>
      </c>
    </row>
    <row r="35" ht="26" customHeight="1" spans="1:3">
      <c r="A35" s="31">
        <v>17</v>
      </c>
      <c r="B35" s="31" t="s">
        <v>36</v>
      </c>
      <c r="C35" s="31">
        <v>770</v>
      </c>
    </row>
    <row r="36" ht="26" customHeight="1" spans="1:3">
      <c r="A36" s="31">
        <v>18</v>
      </c>
      <c r="B36" s="31" t="s">
        <v>37</v>
      </c>
      <c r="C36" s="31">
        <v>486</v>
      </c>
    </row>
    <row r="37" ht="26" customHeight="1" spans="1:3">
      <c r="A37" s="31">
        <v>19</v>
      </c>
      <c r="B37" s="31" t="s">
        <v>38</v>
      </c>
      <c r="C37" s="31">
        <v>108</v>
      </c>
    </row>
    <row r="38" ht="26" customHeight="1" spans="1:3">
      <c r="A38" s="31">
        <v>20</v>
      </c>
      <c r="B38" s="31" t="s">
        <v>39</v>
      </c>
      <c r="C38" s="31">
        <v>417</v>
      </c>
    </row>
    <row r="39" ht="26" customHeight="1" spans="1:3">
      <c r="A39" s="31">
        <v>21</v>
      </c>
      <c r="B39" s="31" t="s">
        <v>40</v>
      </c>
      <c r="C39" s="31">
        <v>5</v>
      </c>
    </row>
    <row r="40" ht="26" customHeight="1" spans="1:3">
      <c r="A40" s="31">
        <v>22</v>
      </c>
      <c r="B40" s="31" t="s">
        <v>41</v>
      </c>
      <c r="C40" s="31">
        <v>69</v>
      </c>
    </row>
    <row r="41" ht="26" customHeight="1" spans="1:3">
      <c r="A41" s="31">
        <v>23</v>
      </c>
      <c r="B41" s="31" t="s">
        <v>42</v>
      </c>
      <c r="C41" s="31">
        <v>64</v>
      </c>
    </row>
    <row r="42" ht="26" customHeight="1" spans="1:3">
      <c r="A42" s="31">
        <v>24</v>
      </c>
      <c r="B42" s="31" t="s">
        <v>43</v>
      </c>
      <c r="C42" s="31">
        <v>107</v>
      </c>
    </row>
    <row r="43" ht="26" customHeight="1" spans="1:3">
      <c r="A43" s="31">
        <v>25</v>
      </c>
      <c r="B43" s="31" t="s">
        <v>44</v>
      </c>
      <c r="C43" s="31">
        <v>379</v>
      </c>
    </row>
    <row r="44" ht="26" customHeight="1" spans="1:3">
      <c r="A44" s="31">
        <v>26</v>
      </c>
      <c r="B44" s="31" t="s">
        <v>45</v>
      </c>
      <c r="C44" s="31">
        <v>320</v>
      </c>
    </row>
    <row r="45" ht="26" customHeight="1" spans="1:3">
      <c r="A45" s="31">
        <v>27</v>
      </c>
      <c r="B45" s="31" t="s">
        <v>46</v>
      </c>
      <c r="C45" s="31">
        <v>259</v>
      </c>
    </row>
    <row r="46" ht="26" customHeight="1" spans="1:3">
      <c r="A46" s="31">
        <v>28</v>
      </c>
      <c r="B46" s="31" t="s">
        <v>47</v>
      </c>
      <c r="C46" s="31">
        <v>305</v>
      </c>
    </row>
    <row r="47" ht="26" customHeight="1" spans="1:3">
      <c r="A47" s="31">
        <v>29</v>
      </c>
      <c r="B47" s="31" t="s">
        <v>48</v>
      </c>
      <c r="C47" s="31">
        <v>110</v>
      </c>
    </row>
  </sheetData>
  <mergeCells count="4">
    <mergeCell ref="A2:C2"/>
    <mergeCell ref="A5:B5"/>
    <mergeCell ref="A6:B6"/>
    <mergeCell ref="A18:B18"/>
  </mergeCells>
  <printOptions horizontalCentered="1"/>
  <pageMargins left="0.472222222222222" right="0.472222222222222" top="0.590277777777778" bottom="0.786805555555556"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4"/>
  <sheetViews>
    <sheetView zoomScale="85" zoomScaleNormal="85" workbookViewId="0">
      <pane ySplit="5" topLeftCell="A78" activePane="bottomLeft" state="frozen"/>
      <selection/>
      <selection pane="bottomLeft" activeCell="C92" sqref="C92"/>
    </sheetView>
  </sheetViews>
  <sheetFormatPr defaultColWidth="9" defaultRowHeight="13.5"/>
  <cols>
    <col min="1" max="2" width="9" style="1"/>
    <col min="3" max="3" width="18.775" style="1" customWidth="1"/>
    <col min="4" max="4" width="25.6666666666667" style="1" customWidth="1"/>
    <col min="5" max="8" width="9" style="1" customWidth="1"/>
    <col min="9" max="9" width="10.8416666666667" style="1" customWidth="1"/>
    <col min="10" max="13" width="9" style="1" customWidth="1"/>
    <col min="14" max="20" width="9" style="1"/>
    <col min="21" max="23" width="9" style="1" hidden="1" customWidth="1"/>
    <col min="24" max="16384" width="9" style="1"/>
  </cols>
  <sheetData>
    <row r="1" ht="30" customHeight="1" spans="1:1">
      <c r="A1" s="1" t="s">
        <v>49</v>
      </c>
    </row>
    <row r="2" ht="27" customHeight="1" spans="1:20">
      <c r="A2" s="3" t="s">
        <v>50</v>
      </c>
      <c r="B2" s="3"/>
      <c r="C2" s="3"/>
      <c r="D2" s="3"/>
      <c r="E2" s="3"/>
      <c r="F2" s="3"/>
      <c r="G2" s="3"/>
      <c r="H2" s="3"/>
      <c r="I2" s="3"/>
      <c r="J2" s="3"/>
      <c r="K2" s="3"/>
      <c r="L2" s="3"/>
      <c r="M2" s="3"/>
      <c r="N2" s="3"/>
      <c r="O2" s="3"/>
      <c r="P2" s="3"/>
      <c r="Q2" s="3"/>
      <c r="R2" s="3"/>
      <c r="S2" s="3"/>
      <c r="T2" s="3"/>
    </row>
    <row r="3" s="1" customFormat="1" ht="27" customHeight="1" spans="20:20">
      <c r="T3" s="13" t="s">
        <v>2</v>
      </c>
    </row>
    <row r="4" s="2" customFormat="1" ht="22" customHeight="1" spans="1:20">
      <c r="A4" s="4" t="s">
        <v>51</v>
      </c>
      <c r="B4" s="4" t="s">
        <v>3</v>
      </c>
      <c r="C4" s="4" t="s">
        <v>52</v>
      </c>
      <c r="D4" s="4" t="s">
        <v>53</v>
      </c>
      <c r="E4" s="4" t="s">
        <v>54</v>
      </c>
      <c r="F4" s="5"/>
      <c r="G4" s="5"/>
      <c r="H4" s="4" t="s">
        <v>55</v>
      </c>
      <c r="I4" s="5"/>
      <c r="J4" s="4" t="s">
        <v>56</v>
      </c>
      <c r="K4" s="5"/>
      <c r="L4" s="8" t="s">
        <v>57</v>
      </c>
      <c r="M4" s="8"/>
      <c r="N4" s="9" t="s">
        <v>58</v>
      </c>
      <c r="O4" s="10"/>
      <c r="P4" s="11" t="s">
        <v>59</v>
      </c>
      <c r="Q4" s="14" t="s">
        <v>60</v>
      </c>
      <c r="R4" s="11" t="s">
        <v>61</v>
      </c>
      <c r="S4" s="15" t="s">
        <v>62</v>
      </c>
      <c r="T4" s="16"/>
    </row>
    <row r="5" s="2" customFormat="1" ht="69.75" spans="1:23">
      <c r="A5" s="5"/>
      <c r="B5" s="5"/>
      <c r="C5" s="5"/>
      <c r="D5" s="5"/>
      <c r="E5" s="4" t="s">
        <v>63</v>
      </c>
      <c r="F5" s="4" t="s">
        <v>64</v>
      </c>
      <c r="G5" s="5" t="s">
        <v>65</v>
      </c>
      <c r="H5" s="4" t="s">
        <v>64</v>
      </c>
      <c r="I5" s="5" t="s">
        <v>66</v>
      </c>
      <c r="J5" s="4" t="s">
        <v>64</v>
      </c>
      <c r="K5" s="5" t="s">
        <v>67</v>
      </c>
      <c r="L5" s="8" t="s">
        <v>64</v>
      </c>
      <c r="M5" s="8" t="s">
        <v>68</v>
      </c>
      <c r="N5" s="8" t="s">
        <v>69</v>
      </c>
      <c r="O5" s="8" t="s">
        <v>68</v>
      </c>
      <c r="P5" s="11"/>
      <c r="Q5" s="17"/>
      <c r="R5" s="18"/>
      <c r="S5" s="19" t="s">
        <v>70</v>
      </c>
      <c r="T5" s="19" t="s">
        <v>71</v>
      </c>
      <c r="U5" s="5" t="s">
        <v>66</v>
      </c>
      <c r="V5" s="20" t="s">
        <v>72</v>
      </c>
      <c r="W5" s="8" t="s">
        <v>73</v>
      </c>
    </row>
    <row r="6" ht="31" customHeight="1" spans="1:25">
      <c r="A6" s="5" t="s">
        <v>6</v>
      </c>
      <c r="B6" s="5"/>
      <c r="C6" s="5"/>
      <c r="D6" s="5"/>
      <c r="E6" s="5">
        <f t="shared" ref="E6:G6" si="0">SUM(E7:E83)</f>
        <v>45103</v>
      </c>
      <c r="F6" s="5">
        <f t="shared" si="0"/>
        <v>1845</v>
      </c>
      <c r="G6" s="5">
        <f t="shared" si="0"/>
        <v>546</v>
      </c>
      <c r="H6" s="5">
        <v>3741</v>
      </c>
      <c r="I6" s="5">
        <f t="shared" ref="I6:P6" si="1">SUM(I7:I83)</f>
        <v>984</v>
      </c>
      <c r="J6" s="5">
        <f t="shared" si="1"/>
        <v>1848</v>
      </c>
      <c r="K6" s="5">
        <f t="shared" si="1"/>
        <v>438</v>
      </c>
      <c r="L6" s="5">
        <f t="shared" si="1"/>
        <v>5623</v>
      </c>
      <c r="M6" s="5">
        <f t="shared" si="1"/>
        <v>1653</v>
      </c>
      <c r="N6" s="5">
        <f t="shared" si="1"/>
        <v>1688</v>
      </c>
      <c r="O6" s="5">
        <f t="shared" si="1"/>
        <v>317</v>
      </c>
      <c r="P6" s="5">
        <f t="shared" si="1"/>
        <v>32318</v>
      </c>
      <c r="Q6" s="5"/>
      <c r="R6" s="5">
        <f t="shared" ref="R6:T6" si="2">SUM(R7:R83)</f>
        <v>28036</v>
      </c>
      <c r="S6" s="5">
        <f t="shared" si="2"/>
        <v>14021</v>
      </c>
      <c r="T6" s="5">
        <f t="shared" si="2"/>
        <v>14015</v>
      </c>
      <c r="X6" s="1">
        <v>37704</v>
      </c>
      <c r="Y6" s="1">
        <f>X6+P6</f>
        <v>70022</v>
      </c>
    </row>
    <row r="7" ht="35" customHeight="1" spans="1:23">
      <c r="A7" s="5" t="s">
        <v>74</v>
      </c>
      <c r="B7" s="6">
        <v>1</v>
      </c>
      <c r="C7" s="6" t="s">
        <v>20</v>
      </c>
      <c r="D7" s="6" t="s">
        <v>75</v>
      </c>
      <c r="E7" s="6">
        <v>1600</v>
      </c>
      <c r="F7" s="6">
        <v>45</v>
      </c>
      <c r="G7" s="6">
        <v>24</v>
      </c>
      <c r="H7" s="6">
        <v>100</v>
      </c>
      <c r="I7" s="6">
        <v>32</v>
      </c>
      <c r="J7" s="6">
        <v>55</v>
      </c>
      <c r="K7" s="6">
        <v>8</v>
      </c>
      <c r="L7" s="6">
        <v>45</v>
      </c>
      <c r="M7" s="6">
        <v>34</v>
      </c>
      <c r="N7" s="12">
        <v>0</v>
      </c>
      <c r="O7" s="6">
        <v>8</v>
      </c>
      <c r="P7" s="6">
        <f t="shared" ref="P7:P70" si="3">N7*6+O7*70</f>
        <v>560</v>
      </c>
      <c r="Q7" s="21">
        <v>1</v>
      </c>
      <c r="R7" s="6">
        <f t="shared" ref="R7:R70" si="4">ROUND(P7*Q7,0)</f>
        <v>560</v>
      </c>
      <c r="S7" s="6">
        <f t="shared" ref="S7:S70" si="5">ROUND(R7*0.5,0)</f>
        <v>280</v>
      </c>
      <c r="T7" s="6">
        <f t="shared" ref="T7:T70" si="6">R7-S7</f>
        <v>280</v>
      </c>
      <c r="U7" s="1">
        <f t="shared" ref="U7:U70" si="7">IF(AND(G7&lt;=E7*5%,G7&gt;=E7*2%),G7,ROUND(E7*2%,0))</f>
        <v>32</v>
      </c>
      <c r="V7" s="1">
        <f t="shared" ref="V7:V70" si="8">IF(L7&lt;=F7,0,IF(L7-F7&lt;=J7,L7-F7,J7))</f>
        <v>0</v>
      </c>
      <c r="W7" s="1">
        <f t="shared" ref="W7:W71" si="9">IF(M7&lt;=G7,0,IF(M7-G7&lt;=K7,M7-G7,K7))</f>
        <v>8</v>
      </c>
    </row>
    <row r="8" ht="35" customHeight="1" spans="1:23">
      <c r="A8" s="5"/>
      <c r="B8" s="6">
        <v>2</v>
      </c>
      <c r="C8" s="6"/>
      <c r="D8" s="6" t="s">
        <v>76</v>
      </c>
      <c r="E8" s="6">
        <v>200</v>
      </c>
      <c r="F8" s="6">
        <v>0</v>
      </c>
      <c r="G8" s="6">
        <v>0</v>
      </c>
      <c r="H8" s="6"/>
      <c r="I8" s="6">
        <v>4</v>
      </c>
      <c r="J8" s="6"/>
      <c r="K8" s="6">
        <v>4</v>
      </c>
      <c r="L8" s="6">
        <v>200</v>
      </c>
      <c r="M8" s="6">
        <v>4</v>
      </c>
      <c r="N8" s="6"/>
      <c r="O8" s="6"/>
      <c r="P8" s="6">
        <f t="shared" si="3"/>
        <v>0</v>
      </c>
      <c r="Q8" s="6"/>
      <c r="R8" s="6">
        <f t="shared" si="4"/>
        <v>0</v>
      </c>
      <c r="S8" s="6">
        <f t="shared" si="5"/>
        <v>0</v>
      </c>
      <c r="T8" s="6">
        <f t="shared" si="6"/>
        <v>0</v>
      </c>
      <c r="U8" s="1">
        <f t="shared" si="7"/>
        <v>4</v>
      </c>
      <c r="V8" s="1">
        <f t="shared" si="8"/>
        <v>0</v>
      </c>
      <c r="W8" s="1">
        <v>0</v>
      </c>
    </row>
    <row r="9" ht="35" customHeight="1" spans="1:23">
      <c r="A9" s="5"/>
      <c r="B9" s="6">
        <v>3</v>
      </c>
      <c r="C9" s="6" t="s">
        <v>21</v>
      </c>
      <c r="D9" s="6" t="s">
        <v>77</v>
      </c>
      <c r="E9" s="6">
        <v>2600</v>
      </c>
      <c r="F9" s="6">
        <v>60</v>
      </c>
      <c r="G9" s="6">
        <v>67</v>
      </c>
      <c r="H9" s="6">
        <v>100</v>
      </c>
      <c r="I9" s="6">
        <v>67</v>
      </c>
      <c r="J9" s="6">
        <v>40</v>
      </c>
      <c r="K9" s="6">
        <v>0</v>
      </c>
      <c r="L9" s="6">
        <v>200</v>
      </c>
      <c r="M9" s="6">
        <v>130</v>
      </c>
      <c r="N9" s="6">
        <v>40</v>
      </c>
      <c r="O9" s="6">
        <v>0</v>
      </c>
      <c r="P9" s="6">
        <f t="shared" si="3"/>
        <v>240</v>
      </c>
      <c r="Q9" s="21">
        <v>0.8</v>
      </c>
      <c r="R9" s="6">
        <f t="shared" si="4"/>
        <v>192</v>
      </c>
      <c r="S9" s="6">
        <f t="shared" si="5"/>
        <v>96</v>
      </c>
      <c r="T9" s="6">
        <f t="shared" si="6"/>
        <v>96</v>
      </c>
      <c r="U9" s="1">
        <f t="shared" si="7"/>
        <v>67</v>
      </c>
      <c r="V9" s="1">
        <f t="shared" si="8"/>
        <v>40</v>
      </c>
      <c r="W9" s="1">
        <f t="shared" si="9"/>
        <v>0</v>
      </c>
    </row>
    <row r="10" ht="35" customHeight="1" spans="1:23">
      <c r="A10" s="5"/>
      <c r="B10" s="6">
        <v>4</v>
      </c>
      <c r="C10" s="6"/>
      <c r="D10" s="6" t="s">
        <v>78</v>
      </c>
      <c r="E10" s="6">
        <v>550</v>
      </c>
      <c r="F10" s="6">
        <v>0</v>
      </c>
      <c r="G10" s="6">
        <v>0</v>
      </c>
      <c r="H10" s="6"/>
      <c r="I10" s="6">
        <v>11</v>
      </c>
      <c r="J10" s="6"/>
      <c r="K10" s="6">
        <v>11</v>
      </c>
      <c r="L10" s="6">
        <v>33</v>
      </c>
      <c r="M10" s="6">
        <v>11</v>
      </c>
      <c r="N10" s="6"/>
      <c r="O10" s="6"/>
      <c r="P10" s="6">
        <f t="shared" si="3"/>
        <v>0</v>
      </c>
      <c r="Q10" s="6"/>
      <c r="R10" s="6">
        <f t="shared" si="4"/>
        <v>0</v>
      </c>
      <c r="S10" s="6">
        <f t="shared" si="5"/>
        <v>0</v>
      </c>
      <c r="T10" s="6">
        <f t="shared" si="6"/>
        <v>0</v>
      </c>
      <c r="U10" s="1">
        <f t="shared" si="7"/>
        <v>11</v>
      </c>
      <c r="V10" s="1">
        <f t="shared" si="8"/>
        <v>0</v>
      </c>
      <c r="W10" s="1">
        <f t="shared" si="9"/>
        <v>11</v>
      </c>
    </row>
    <row r="11" ht="35" customHeight="1" spans="1:23">
      <c r="A11" s="5"/>
      <c r="B11" s="6">
        <v>5</v>
      </c>
      <c r="C11" s="6" t="s">
        <v>22</v>
      </c>
      <c r="D11" s="6" t="s">
        <v>79</v>
      </c>
      <c r="E11" s="6">
        <v>1100</v>
      </c>
      <c r="F11" s="6">
        <v>25</v>
      </c>
      <c r="G11" s="6">
        <v>16</v>
      </c>
      <c r="H11" s="6">
        <v>100</v>
      </c>
      <c r="I11" s="6">
        <v>22</v>
      </c>
      <c r="J11" s="6">
        <v>75</v>
      </c>
      <c r="K11" s="6">
        <v>6</v>
      </c>
      <c r="L11" s="6">
        <v>120</v>
      </c>
      <c r="M11" s="6">
        <v>30</v>
      </c>
      <c r="N11" s="6">
        <v>75</v>
      </c>
      <c r="O11" s="6">
        <v>6</v>
      </c>
      <c r="P11" s="6">
        <f t="shared" si="3"/>
        <v>870</v>
      </c>
      <c r="Q11" s="21">
        <v>0.8</v>
      </c>
      <c r="R11" s="6">
        <f t="shared" si="4"/>
        <v>696</v>
      </c>
      <c r="S11" s="6">
        <f t="shared" si="5"/>
        <v>348</v>
      </c>
      <c r="T11" s="6">
        <f t="shared" si="6"/>
        <v>348</v>
      </c>
      <c r="U11" s="1">
        <f t="shared" si="7"/>
        <v>22</v>
      </c>
      <c r="V11" s="1">
        <f t="shared" si="8"/>
        <v>75</v>
      </c>
      <c r="W11" s="1">
        <f t="shared" si="9"/>
        <v>6</v>
      </c>
    </row>
    <row r="12" ht="35" customHeight="1" spans="1:23">
      <c r="A12" s="5"/>
      <c r="B12" s="6">
        <v>6</v>
      </c>
      <c r="C12" s="6" t="s">
        <v>23</v>
      </c>
      <c r="D12" s="6" t="s">
        <v>80</v>
      </c>
      <c r="E12" s="6">
        <v>1200</v>
      </c>
      <c r="F12" s="6">
        <v>55</v>
      </c>
      <c r="G12" s="6">
        <v>20</v>
      </c>
      <c r="H12" s="6">
        <v>100</v>
      </c>
      <c r="I12" s="6">
        <v>24</v>
      </c>
      <c r="J12" s="6">
        <v>45</v>
      </c>
      <c r="K12" s="6">
        <v>4</v>
      </c>
      <c r="L12" s="6">
        <v>120</v>
      </c>
      <c r="M12" s="6">
        <v>100</v>
      </c>
      <c r="N12" s="6">
        <v>45</v>
      </c>
      <c r="O12" s="6">
        <v>4</v>
      </c>
      <c r="P12" s="6">
        <f t="shared" si="3"/>
        <v>550</v>
      </c>
      <c r="Q12" s="21">
        <v>0.8</v>
      </c>
      <c r="R12" s="6">
        <f t="shared" si="4"/>
        <v>440</v>
      </c>
      <c r="S12" s="6">
        <f t="shared" si="5"/>
        <v>220</v>
      </c>
      <c r="T12" s="6">
        <f t="shared" si="6"/>
        <v>220</v>
      </c>
      <c r="U12" s="1">
        <f t="shared" si="7"/>
        <v>24</v>
      </c>
      <c r="V12" s="1">
        <f t="shared" si="8"/>
        <v>45</v>
      </c>
      <c r="W12" s="1">
        <f t="shared" si="9"/>
        <v>4</v>
      </c>
    </row>
    <row r="13" ht="35" customHeight="1" spans="1:23">
      <c r="A13" s="5"/>
      <c r="B13" s="6">
        <v>7</v>
      </c>
      <c r="C13" s="6"/>
      <c r="D13" s="6" t="s">
        <v>81</v>
      </c>
      <c r="E13" s="6">
        <v>700</v>
      </c>
      <c r="F13" s="6">
        <v>0</v>
      </c>
      <c r="G13" s="6">
        <v>0</v>
      </c>
      <c r="H13" s="6"/>
      <c r="I13" s="6">
        <v>14</v>
      </c>
      <c r="J13" s="6"/>
      <c r="K13" s="6">
        <v>14</v>
      </c>
      <c r="L13" s="6">
        <v>500</v>
      </c>
      <c r="M13" s="6">
        <v>30</v>
      </c>
      <c r="N13" s="6"/>
      <c r="O13" s="6"/>
      <c r="P13" s="6">
        <f t="shared" si="3"/>
        <v>0</v>
      </c>
      <c r="Q13" s="6"/>
      <c r="R13" s="6">
        <f t="shared" si="4"/>
        <v>0</v>
      </c>
      <c r="S13" s="6">
        <f t="shared" si="5"/>
        <v>0</v>
      </c>
      <c r="T13" s="6">
        <f t="shared" si="6"/>
        <v>0</v>
      </c>
      <c r="U13" s="1">
        <f t="shared" si="7"/>
        <v>14</v>
      </c>
      <c r="V13" s="1">
        <f t="shared" si="8"/>
        <v>0</v>
      </c>
      <c r="W13" s="1">
        <f t="shared" si="9"/>
        <v>14</v>
      </c>
    </row>
    <row r="14" ht="35" customHeight="1" spans="1:23">
      <c r="A14" s="5"/>
      <c r="B14" s="6">
        <v>8</v>
      </c>
      <c r="C14" s="6" t="s">
        <v>24</v>
      </c>
      <c r="D14" s="6" t="s">
        <v>82</v>
      </c>
      <c r="E14" s="6">
        <v>900</v>
      </c>
      <c r="F14" s="6">
        <v>35</v>
      </c>
      <c r="G14" s="6">
        <v>2</v>
      </c>
      <c r="H14" s="6">
        <v>100</v>
      </c>
      <c r="I14" s="6">
        <v>18</v>
      </c>
      <c r="J14" s="6">
        <v>65</v>
      </c>
      <c r="K14" s="6">
        <v>16</v>
      </c>
      <c r="L14" s="6">
        <v>100</v>
      </c>
      <c r="M14" s="6">
        <v>18</v>
      </c>
      <c r="N14" s="6">
        <v>65</v>
      </c>
      <c r="O14" s="6">
        <v>16</v>
      </c>
      <c r="P14" s="6">
        <f t="shared" si="3"/>
        <v>1510</v>
      </c>
      <c r="Q14" s="21">
        <v>0.8</v>
      </c>
      <c r="R14" s="6">
        <f t="shared" si="4"/>
        <v>1208</v>
      </c>
      <c r="S14" s="6">
        <f t="shared" si="5"/>
        <v>604</v>
      </c>
      <c r="T14" s="6">
        <f t="shared" si="6"/>
        <v>604</v>
      </c>
      <c r="U14" s="1">
        <f t="shared" si="7"/>
        <v>18</v>
      </c>
      <c r="V14" s="1">
        <f t="shared" si="8"/>
        <v>65</v>
      </c>
      <c r="W14" s="1">
        <f t="shared" si="9"/>
        <v>16</v>
      </c>
    </row>
    <row r="15" ht="35" customHeight="1" spans="1:23">
      <c r="A15" s="5"/>
      <c r="B15" s="6">
        <v>9</v>
      </c>
      <c r="C15" s="6" t="s">
        <v>25</v>
      </c>
      <c r="D15" s="6" t="s">
        <v>83</v>
      </c>
      <c r="E15" s="6">
        <v>1000</v>
      </c>
      <c r="F15" s="6">
        <v>34</v>
      </c>
      <c r="G15" s="6">
        <v>13</v>
      </c>
      <c r="H15" s="6">
        <v>100</v>
      </c>
      <c r="I15" s="6">
        <v>20</v>
      </c>
      <c r="J15" s="6">
        <v>66</v>
      </c>
      <c r="K15" s="6">
        <v>7</v>
      </c>
      <c r="L15" s="6">
        <v>100</v>
      </c>
      <c r="M15" s="6">
        <v>34</v>
      </c>
      <c r="N15" s="6">
        <v>66</v>
      </c>
      <c r="O15" s="6">
        <v>7</v>
      </c>
      <c r="P15" s="6">
        <f t="shared" si="3"/>
        <v>886</v>
      </c>
      <c r="Q15" s="21">
        <v>1</v>
      </c>
      <c r="R15" s="6">
        <f t="shared" si="4"/>
        <v>886</v>
      </c>
      <c r="S15" s="6">
        <f t="shared" si="5"/>
        <v>443</v>
      </c>
      <c r="T15" s="6">
        <f t="shared" si="6"/>
        <v>443</v>
      </c>
      <c r="U15" s="1">
        <f t="shared" si="7"/>
        <v>20</v>
      </c>
      <c r="V15" s="1">
        <f t="shared" si="8"/>
        <v>66</v>
      </c>
      <c r="W15" s="1">
        <f t="shared" si="9"/>
        <v>7</v>
      </c>
    </row>
    <row r="16" ht="35" customHeight="1" spans="1:23">
      <c r="A16" s="5"/>
      <c r="B16" s="6">
        <v>10</v>
      </c>
      <c r="C16" s="6"/>
      <c r="D16" s="6" t="s">
        <v>84</v>
      </c>
      <c r="E16" s="6">
        <v>160</v>
      </c>
      <c r="F16" s="6">
        <v>0</v>
      </c>
      <c r="G16" s="6">
        <v>0</v>
      </c>
      <c r="H16" s="6"/>
      <c r="I16" s="6">
        <v>3</v>
      </c>
      <c r="J16" s="6"/>
      <c r="K16" s="6">
        <v>3</v>
      </c>
      <c r="L16" s="6">
        <v>0</v>
      </c>
      <c r="M16" s="6">
        <v>3</v>
      </c>
      <c r="N16" s="6"/>
      <c r="O16" s="6"/>
      <c r="P16" s="6">
        <f t="shared" si="3"/>
        <v>0</v>
      </c>
      <c r="Q16" s="6"/>
      <c r="R16" s="6">
        <f t="shared" si="4"/>
        <v>0</v>
      </c>
      <c r="S16" s="6">
        <f t="shared" si="5"/>
        <v>0</v>
      </c>
      <c r="T16" s="6">
        <f t="shared" si="6"/>
        <v>0</v>
      </c>
      <c r="U16" s="1">
        <f t="shared" si="7"/>
        <v>3</v>
      </c>
      <c r="V16" s="1">
        <f t="shared" si="8"/>
        <v>0</v>
      </c>
      <c r="W16" s="1">
        <f t="shared" si="9"/>
        <v>3</v>
      </c>
    </row>
    <row r="17" ht="35" customHeight="1" spans="1:23">
      <c r="A17" s="5"/>
      <c r="B17" s="6">
        <v>11</v>
      </c>
      <c r="C17" s="6" t="s">
        <v>85</v>
      </c>
      <c r="D17" s="6" t="s">
        <v>86</v>
      </c>
      <c r="E17" s="6">
        <v>910</v>
      </c>
      <c r="F17" s="6">
        <v>46</v>
      </c>
      <c r="G17" s="6">
        <v>2</v>
      </c>
      <c r="H17" s="6">
        <v>100</v>
      </c>
      <c r="I17" s="6">
        <v>18</v>
      </c>
      <c r="J17" s="6">
        <v>54</v>
      </c>
      <c r="K17" s="6">
        <v>16</v>
      </c>
      <c r="L17" s="6">
        <v>112</v>
      </c>
      <c r="M17" s="6">
        <v>18</v>
      </c>
      <c r="N17" s="6">
        <v>54</v>
      </c>
      <c r="O17" s="6">
        <v>16</v>
      </c>
      <c r="P17" s="6">
        <f t="shared" si="3"/>
        <v>1444</v>
      </c>
      <c r="Q17" s="21">
        <v>0.8</v>
      </c>
      <c r="R17" s="6">
        <f t="shared" si="4"/>
        <v>1155</v>
      </c>
      <c r="S17" s="6">
        <f t="shared" si="5"/>
        <v>578</v>
      </c>
      <c r="T17" s="6">
        <f t="shared" si="6"/>
        <v>577</v>
      </c>
      <c r="U17" s="1">
        <f t="shared" si="7"/>
        <v>18</v>
      </c>
      <c r="V17" s="1">
        <f t="shared" si="8"/>
        <v>54</v>
      </c>
      <c r="W17" s="1">
        <f t="shared" si="9"/>
        <v>16</v>
      </c>
    </row>
    <row r="18" ht="35" customHeight="1" spans="1:23">
      <c r="A18" s="5"/>
      <c r="B18" s="6">
        <v>12</v>
      </c>
      <c r="C18" s="6" t="s">
        <v>26</v>
      </c>
      <c r="D18" s="6" t="s">
        <v>87</v>
      </c>
      <c r="E18" s="6">
        <v>900</v>
      </c>
      <c r="F18" s="6">
        <v>41</v>
      </c>
      <c r="G18" s="6">
        <v>16</v>
      </c>
      <c r="H18" s="6">
        <v>100</v>
      </c>
      <c r="I18" s="6">
        <v>18</v>
      </c>
      <c r="J18" s="6">
        <v>59</v>
      </c>
      <c r="K18" s="6">
        <v>2</v>
      </c>
      <c r="L18" s="6">
        <v>87</v>
      </c>
      <c r="M18" s="6">
        <v>41</v>
      </c>
      <c r="N18" s="6">
        <v>46</v>
      </c>
      <c r="O18" s="6">
        <v>2</v>
      </c>
      <c r="P18" s="6">
        <f t="shared" si="3"/>
        <v>416</v>
      </c>
      <c r="Q18" s="21">
        <v>0.8</v>
      </c>
      <c r="R18" s="6">
        <f t="shared" si="4"/>
        <v>333</v>
      </c>
      <c r="S18" s="6">
        <f t="shared" si="5"/>
        <v>167</v>
      </c>
      <c r="T18" s="6">
        <f t="shared" si="6"/>
        <v>166</v>
      </c>
      <c r="U18" s="1">
        <f t="shared" si="7"/>
        <v>18</v>
      </c>
      <c r="V18" s="1">
        <f t="shared" si="8"/>
        <v>46</v>
      </c>
      <c r="W18" s="1">
        <f t="shared" si="9"/>
        <v>2</v>
      </c>
    </row>
    <row r="19" ht="35" customHeight="1" spans="1:23">
      <c r="A19" s="5"/>
      <c r="B19" s="6">
        <v>13</v>
      </c>
      <c r="C19" s="6"/>
      <c r="D19" s="6" t="s">
        <v>88</v>
      </c>
      <c r="E19" s="6">
        <v>350</v>
      </c>
      <c r="F19" s="6">
        <v>0</v>
      </c>
      <c r="G19" s="6">
        <v>0</v>
      </c>
      <c r="H19" s="6"/>
      <c r="I19" s="6">
        <v>7</v>
      </c>
      <c r="J19" s="6"/>
      <c r="K19" s="6">
        <v>7</v>
      </c>
      <c r="L19" s="6">
        <v>20</v>
      </c>
      <c r="M19" s="6">
        <v>7</v>
      </c>
      <c r="N19" s="6"/>
      <c r="O19" s="6"/>
      <c r="P19" s="6">
        <f t="shared" si="3"/>
        <v>0</v>
      </c>
      <c r="Q19" s="6"/>
      <c r="R19" s="6">
        <f t="shared" si="4"/>
        <v>0</v>
      </c>
      <c r="S19" s="6">
        <f t="shared" si="5"/>
        <v>0</v>
      </c>
      <c r="T19" s="6">
        <f t="shared" si="6"/>
        <v>0</v>
      </c>
      <c r="U19" s="1">
        <f t="shared" si="7"/>
        <v>7</v>
      </c>
      <c r="V19" s="1">
        <f t="shared" si="8"/>
        <v>0</v>
      </c>
      <c r="W19" s="1">
        <f t="shared" si="9"/>
        <v>7</v>
      </c>
    </row>
    <row r="20" ht="35" customHeight="1" spans="1:23">
      <c r="A20" s="5"/>
      <c r="B20" s="6">
        <v>14</v>
      </c>
      <c r="C20" s="6" t="s">
        <v>27</v>
      </c>
      <c r="D20" s="6" t="s">
        <v>89</v>
      </c>
      <c r="E20" s="6">
        <v>660</v>
      </c>
      <c r="F20" s="6">
        <v>32</v>
      </c>
      <c r="G20" s="6">
        <v>10</v>
      </c>
      <c r="H20" s="6">
        <v>100</v>
      </c>
      <c r="I20" s="6">
        <v>13</v>
      </c>
      <c r="J20" s="6">
        <v>68</v>
      </c>
      <c r="K20" s="6">
        <v>3</v>
      </c>
      <c r="L20" s="6">
        <v>131</v>
      </c>
      <c r="M20" s="6">
        <v>13</v>
      </c>
      <c r="N20" s="6">
        <v>68</v>
      </c>
      <c r="O20" s="6">
        <v>3</v>
      </c>
      <c r="P20" s="6">
        <f t="shared" si="3"/>
        <v>618</v>
      </c>
      <c r="Q20" s="21">
        <v>1</v>
      </c>
      <c r="R20" s="6">
        <f t="shared" si="4"/>
        <v>618</v>
      </c>
      <c r="S20" s="6">
        <f t="shared" si="5"/>
        <v>309</v>
      </c>
      <c r="T20" s="6">
        <f t="shared" si="6"/>
        <v>309</v>
      </c>
      <c r="U20" s="1">
        <f t="shared" si="7"/>
        <v>13</v>
      </c>
      <c r="V20" s="1">
        <f t="shared" si="8"/>
        <v>68</v>
      </c>
      <c r="W20" s="1">
        <f t="shared" si="9"/>
        <v>3</v>
      </c>
    </row>
    <row r="21" ht="35" customHeight="1" spans="1:23">
      <c r="A21" s="5"/>
      <c r="B21" s="6">
        <v>15</v>
      </c>
      <c r="C21" s="6"/>
      <c r="D21" s="6" t="s">
        <v>90</v>
      </c>
      <c r="E21" s="6">
        <v>200</v>
      </c>
      <c r="F21" s="6">
        <v>0</v>
      </c>
      <c r="G21" s="6">
        <v>0</v>
      </c>
      <c r="H21" s="6"/>
      <c r="I21" s="6">
        <v>4</v>
      </c>
      <c r="J21" s="6"/>
      <c r="K21" s="6">
        <v>4</v>
      </c>
      <c r="L21" s="6">
        <v>10</v>
      </c>
      <c r="M21" s="6">
        <v>4</v>
      </c>
      <c r="N21" s="6"/>
      <c r="O21" s="6"/>
      <c r="P21" s="6">
        <f t="shared" si="3"/>
        <v>0</v>
      </c>
      <c r="Q21" s="6"/>
      <c r="R21" s="6">
        <f t="shared" si="4"/>
        <v>0</v>
      </c>
      <c r="S21" s="6">
        <f t="shared" si="5"/>
        <v>0</v>
      </c>
      <c r="T21" s="6">
        <f t="shared" si="6"/>
        <v>0</v>
      </c>
      <c r="U21" s="1">
        <f t="shared" si="7"/>
        <v>4</v>
      </c>
      <c r="V21" s="1">
        <f t="shared" si="8"/>
        <v>0</v>
      </c>
      <c r="W21" s="1">
        <f t="shared" si="9"/>
        <v>4</v>
      </c>
    </row>
    <row r="22" ht="35" customHeight="1" spans="1:23">
      <c r="A22" s="5" t="s">
        <v>91</v>
      </c>
      <c r="B22" s="6">
        <v>16</v>
      </c>
      <c r="C22" s="6" t="s">
        <v>28</v>
      </c>
      <c r="D22" s="6" t="s">
        <v>92</v>
      </c>
      <c r="E22" s="6">
        <v>450</v>
      </c>
      <c r="F22" s="6">
        <v>20</v>
      </c>
      <c r="G22" s="6">
        <v>10</v>
      </c>
      <c r="H22" s="6">
        <v>80</v>
      </c>
      <c r="I22" s="6">
        <v>10</v>
      </c>
      <c r="J22" s="6">
        <v>60</v>
      </c>
      <c r="K22" s="6">
        <v>0</v>
      </c>
      <c r="L22" s="6">
        <v>80</v>
      </c>
      <c r="M22" s="6">
        <v>25</v>
      </c>
      <c r="N22" s="6">
        <v>60</v>
      </c>
      <c r="O22" s="6">
        <v>0</v>
      </c>
      <c r="P22" s="6">
        <f t="shared" si="3"/>
        <v>360</v>
      </c>
      <c r="Q22" s="21">
        <v>1</v>
      </c>
      <c r="R22" s="6">
        <f t="shared" si="4"/>
        <v>360</v>
      </c>
      <c r="S22" s="6">
        <f t="shared" si="5"/>
        <v>180</v>
      </c>
      <c r="T22" s="6">
        <f t="shared" si="6"/>
        <v>180</v>
      </c>
      <c r="U22" s="1">
        <f t="shared" si="7"/>
        <v>10</v>
      </c>
      <c r="V22" s="1">
        <f t="shared" si="8"/>
        <v>60</v>
      </c>
      <c r="W22" s="1">
        <f t="shared" si="9"/>
        <v>0</v>
      </c>
    </row>
    <row r="23" s="1" customFormat="1" ht="35" customHeight="1" spans="1:23">
      <c r="A23" s="5"/>
      <c r="B23" s="6">
        <v>17</v>
      </c>
      <c r="C23" s="6" t="s">
        <v>29</v>
      </c>
      <c r="D23" s="6" t="s">
        <v>93</v>
      </c>
      <c r="E23" s="6">
        <v>1450</v>
      </c>
      <c r="F23" s="6">
        <v>28</v>
      </c>
      <c r="G23" s="6">
        <v>22</v>
      </c>
      <c r="H23" s="6">
        <v>80</v>
      </c>
      <c r="I23" s="6">
        <v>29</v>
      </c>
      <c r="J23" s="6">
        <v>52</v>
      </c>
      <c r="K23" s="6">
        <v>7</v>
      </c>
      <c r="L23" s="6">
        <v>100</v>
      </c>
      <c r="M23" s="6">
        <v>33</v>
      </c>
      <c r="N23" s="6">
        <v>52</v>
      </c>
      <c r="O23" s="6">
        <v>7</v>
      </c>
      <c r="P23" s="6">
        <f t="shared" si="3"/>
        <v>802</v>
      </c>
      <c r="Q23" s="21">
        <v>0.8</v>
      </c>
      <c r="R23" s="6">
        <f t="shared" si="4"/>
        <v>642</v>
      </c>
      <c r="S23" s="6">
        <f t="shared" si="5"/>
        <v>321</v>
      </c>
      <c r="T23" s="6">
        <f t="shared" si="6"/>
        <v>321</v>
      </c>
      <c r="U23" s="1">
        <f t="shared" si="7"/>
        <v>29</v>
      </c>
      <c r="V23" s="1">
        <f t="shared" si="8"/>
        <v>52</v>
      </c>
      <c r="W23" s="1">
        <f t="shared" si="9"/>
        <v>7</v>
      </c>
    </row>
    <row r="24" ht="35" customHeight="1" spans="1:23">
      <c r="A24" s="5"/>
      <c r="B24" s="6">
        <v>18</v>
      </c>
      <c r="C24" s="6"/>
      <c r="D24" s="6" t="s">
        <v>94</v>
      </c>
      <c r="E24" s="6">
        <v>550</v>
      </c>
      <c r="F24" s="6">
        <v>0</v>
      </c>
      <c r="G24" s="6">
        <v>0</v>
      </c>
      <c r="H24" s="6"/>
      <c r="I24" s="6">
        <v>11</v>
      </c>
      <c r="J24" s="6"/>
      <c r="K24" s="6">
        <v>11</v>
      </c>
      <c r="L24" s="6">
        <v>92</v>
      </c>
      <c r="M24" s="6">
        <v>11</v>
      </c>
      <c r="N24" s="6"/>
      <c r="O24" s="6"/>
      <c r="P24" s="6">
        <f t="shared" si="3"/>
        <v>0</v>
      </c>
      <c r="Q24" s="6"/>
      <c r="R24" s="6">
        <f t="shared" si="4"/>
        <v>0</v>
      </c>
      <c r="S24" s="6">
        <f t="shared" si="5"/>
        <v>0</v>
      </c>
      <c r="T24" s="6">
        <f t="shared" si="6"/>
        <v>0</v>
      </c>
      <c r="U24" s="1">
        <f t="shared" si="7"/>
        <v>11</v>
      </c>
      <c r="V24" s="1">
        <f t="shared" si="8"/>
        <v>0</v>
      </c>
      <c r="W24" s="1">
        <f t="shared" si="9"/>
        <v>11</v>
      </c>
    </row>
    <row r="25" ht="35" customHeight="1" spans="1:23">
      <c r="A25" s="5"/>
      <c r="B25" s="6">
        <v>19</v>
      </c>
      <c r="C25" s="6" t="s">
        <v>95</v>
      </c>
      <c r="D25" s="6" t="s">
        <v>96</v>
      </c>
      <c r="E25" s="6">
        <v>968</v>
      </c>
      <c r="F25" s="6">
        <v>33</v>
      </c>
      <c r="G25" s="6">
        <v>12</v>
      </c>
      <c r="H25" s="6">
        <v>80</v>
      </c>
      <c r="I25" s="6">
        <v>19</v>
      </c>
      <c r="J25" s="6">
        <v>47</v>
      </c>
      <c r="K25" s="6">
        <v>7</v>
      </c>
      <c r="L25" s="6">
        <v>80</v>
      </c>
      <c r="M25" s="6">
        <v>20</v>
      </c>
      <c r="N25" s="6">
        <v>47</v>
      </c>
      <c r="O25" s="6">
        <v>7</v>
      </c>
      <c r="P25" s="6">
        <f t="shared" si="3"/>
        <v>772</v>
      </c>
      <c r="Q25" s="21">
        <v>1</v>
      </c>
      <c r="R25" s="6">
        <f t="shared" si="4"/>
        <v>772</v>
      </c>
      <c r="S25" s="6">
        <f t="shared" si="5"/>
        <v>386</v>
      </c>
      <c r="T25" s="6">
        <f t="shared" si="6"/>
        <v>386</v>
      </c>
      <c r="U25" s="1">
        <f t="shared" si="7"/>
        <v>19</v>
      </c>
      <c r="V25" s="1">
        <f t="shared" si="8"/>
        <v>47</v>
      </c>
      <c r="W25" s="1">
        <f t="shared" si="9"/>
        <v>7</v>
      </c>
    </row>
    <row r="26" ht="35" customHeight="1" spans="1:23">
      <c r="A26" s="5"/>
      <c r="B26" s="6">
        <v>20</v>
      </c>
      <c r="C26" s="6"/>
      <c r="D26" s="6" t="s">
        <v>97</v>
      </c>
      <c r="E26" s="6">
        <v>400</v>
      </c>
      <c r="F26" s="6">
        <v>0</v>
      </c>
      <c r="G26" s="6">
        <v>0</v>
      </c>
      <c r="H26" s="6"/>
      <c r="I26" s="6">
        <v>8</v>
      </c>
      <c r="J26" s="6"/>
      <c r="K26" s="6">
        <v>8</v>
      </c>
      <c r="L26" s="6">
        <v>70</v>
      </c>
      <c r="M26" s="6">
        <v>15</v>
      </c>
      <c r="N26" s="6"/>
      <c r="O26" s="6"/>
      <c r="P26" s="6">
        <f t="shared" si="3"/>
        <v>0</v>
      </c>
      <c r="Q26" s="6"/>
      <c r="R26" s="6">
        <f t="shared" si="4"/>
        <v>0</v>
      </c>
      <c r="S26" s="6">
        <f t="shared" si="5"/>
        <v>0</v>
      </c>
      <c r="T26" s="6">
        <f t="shared" si="6"/>
        <v>0</v>
      </c>
      <c r="U26" s="1">
        <f t="shared" si="7"/>
        <v>8</v>
      </c>
      <c r="V26" s="1">
        <f t="shared" si="8"/>
        <v>0</v>
      </c>
      <c r="W26" s="1">
        <f t="shared" si="9"/>
        <v>8</v>
      </c>
    </row>
    <row r="27" ht="35" customHeight="1" spans="1:23">
      <c r="A27" s="5"/>
      <c r="B27" s="6">
        <v>21</v>
      </c>
      <c r="C27" s="6" t="s">
        <v>30</v>
      </c>
      <c r="D27" s="6" t="s">
        <v>98</v>
      </c>
      <c r="E27" s="6">
        <v>1050</v>
      </c>
      <c r="F27" s="6">
        <v>45</v>
      </c>
      <c r="G27" s="6">
        <v>15</v>
      </c>
      <c r="H27" s="6">
        <v>80</v>
      </c>
      <c r="I27" s="6">
        <v>21</v>
      </c>
      <c r="J27" s="6">
        <v>35</v>
      </c>
      <c r="K27" s="6">
        <v>6</v>
      </c>
      <c r="L27" s="6">
        <v>100</v>
      </c>
      <c r="M27" s="6">
        <v>21</v>
      </c>
      <c r="N27" s="6">
        <v>35</v>
      </c>
      <c r="O27" s="6">
        <v>6</v>
      </c>
      <c r="P27" s="6">
        <f t="shared" si="3"/>
        <v>630</v>
      </c>
      <c r="Q27" s="21">
        <v>0.8</v>
      </c>
      <c r="R27" s="6">
        <f t="shared" si="4"/>
        <v>504</v>
      </c>
      <c r="S27" s="6">
        <f t="shared" si="5"/>
        <v>252</v>
      </c>
      <c r="T27" s="6">
        <f t="shared" si="6"/>
        <v>252</v>
      </c>
      <c r="U27" s="1">
        <f t="shared" si="7"/>
        <v>21</v>
      </c>
      <c r="V27" s="1">
        <f t="shared" si="8"/>
        <v>35</v>
      </c>
      <c r="W27" s="1">
        <f t="shared" si="9"/>
        <v>6</v>
      </c>
    </row>
    <row r="28" ht="35" customHeight="1" spans="1:23">
      <c r="A28" s="5"/>
      <c r="B28" s="6">
        <v>22</v>
      </c>
      <c r="C28" s="6" t="s">
        <v>99</v>
      </c>
      <c r="D28" s="6" t="s">
        <v>100</v>
      </c>
      <c r="E28" s="6">
        <v>600</v>
      </c>
      <c r="F28" s="6">
        <v>8</v>
      </c>
      <c r="G28" s="6">
        <v>12</v>
      </c>
      <c r="H28" s="6">
        <v>80</v>
      </c>
      <c r="I28" s="6">
        <v>12</v>
      </c>
      <c r="J28" s="6">
        <v>72</v>
      </c>
      <c r="K28" s="6">
        <v>0</v>
      </c>
      <c r="L28" s="6">
        <v>80</v>
      </c>
      <c r="M28" s="6">
        <v>12</v>
      </c>
      <c r="N28" s="6">
        <v>72</v>
      </c>
      <c r="O28" s="6">
        <v>0</v>
      </c>
      <c r="P28" s="6">
        <f t="shared" si="3"/>
        <v>432</v>
      </c>
      <c r="Q28" s="21">
        <v>0.8</v>
      </c>
      <c r="R28" s="6">
        <f t="shared" si="4"/>
        <v>346</v>
      </c>
      <c r="S28" s="6">
        <f t="shared" si="5"/>
        <v>173</v>
      </c>
      <c r="T28" s="6">
        <f t="shared" si="6"/>
        <v>173</v>
      </c>
      <c r="U28" s="1">
        <f t="shared" si="7"/>
        <v>12</v>
      </c>
      <c r="V28" s="1">
        <f t="shared" si="8"/>
        <v>72</v>
      </c>
      <c r="W28" s="1">
        <f t="shared" si="9"/>
        <v>0</v>
      </c>
    </row>
    <row r="29" ht="35" customHeight="1" spans="1:23">
      <c r="A29" s="5"/>
      <c r="B29" s="6">
        <v>23</v>
      </c>
      <c r="C29" s="6" t="s">
        <v>101</v>
      </c>
      <c r="D29" s="6" t="s">
        <v>102</v>
      </c>
      <c r="E29" s="6">
        <v>800</v>
      </c>
      <c r="F29" s="6">
        <v>46</v>
      </c>
      <c r="G29" s="6">
        <v>17</v>
      </c>
      <c r="H29" s="6">
        <v>80</v>
      </c>
      <c r="I29" s="6">
        <v>17</v>
      </c>
      <c r="J29" s="6">
        <v>34</v>
      </c>
      <c r="K29" s="6">
        <v>0</v>
      </c>
      <c r="L29" s="6">
        <v>70</v>
      </c>
      <c r="M29" s="6">
        <v>17</v>
      </c>
      <c r="N29" s="6">
        <v>24</v>
      </c>
      <c r="O29" s="6">
        <v>0</v>
      </c>
      <c r="P29" s="6">
        <f t="shared" si="3"/>
        <v>144</v>
      </c>
      <c r="Q29" s="21">
        <v>0.8</v>
      </c>
      <c r="R29" s="6">
        <f t="shared" si="4"/>
        <v>115</v>
      </c>
      <c r="S29" s="6">
        <f t="shared" si="5"/>
        <v>58</v>
      </c>
      <c r="T29" s="6">
        <f t="shared" si="6"/>
        <v>57</v>
      </c>
      <c r="U29" s="1">
        <f t="shared" si="7"/>
        <v>17</v>
      </c>
      <c r="V29" s="1">
        <f t="shared" si="8"/>
        <v>24</v>
      </c>
      <c r="W29" s="1">
        <f t="shared" si="9"/>
        <v>0</v>
      </c>
    </row>
    <row r="30" ht="35" customHeight="1" spans="1:23">
      <c r="A30" s="5"/>
      <c r="B30" s="6">
        <v>24</v>
      </c>
      <c r="C30" s="6"/>
      <c r="D30" s="6" t="s">
        <v>103</v>
      </c>
      <c r="E30" s="6">
        <v>410</v>
      </c>
      <c r="F30" s="6">
        <v>0</v>
      </c>
      <c r="G30" s="6">
        <v>6</v>
      </c>
      <c r="H30" s="6"/>
      <c r="I30" s="6">
        <v>8</v>
      </c>
      <c r="J30" s="6"/>
      <c r="K30" s="6">
        <v>2</v>
      </c>
      <c r="L30" s="6">
        <v>10</v>
      </c>
      <c r="M30" s="6">
        <v>9</v>
      </c>
      <c r="N30" s="6"/>
      <c r="O30" s="6"/>
      <c r="P30" s="6">
        <f t="shared" si="3"/>
        <v>0</v>
      </c>
      <c r="Q30" s="6"/>
      <c r="R30" s="6">
        <f t="shared" si="4"/>
        <v>0</v>
      </c>
      <c r="S30" s="6">
        <f t="shared" si="5"/>
        <v>0</v>
      </c>
      <c r="T30" s="6">
        <f t="shared" si="6"/>
        <v>0</v>
      </c>
      <c r="U30" s="1">
        <f t="shared" si="7"/>
        <v>8</v>
      </c>
      <c r="V30" s="1">
        <f t="shared" si="8"/>
        <v>0</v>
      </c>
      <c r="W30" s="1">
        <f t="shared" si="9"/>
        <v>2</v>
      </c>
    </row>
    <row r="31" ht="35" customHeight="1" spans="1:23">
      <c r="A31" s="5"/>
      <c r="B31" s="6">
        <v>25</v>
      </c>
      <c r="C31" s="6" t="s">
        <v>104</v>
      </c>
      <c r="D31" s="6" t="s">
        <v>105</v>
      </c>
      <c r="E31" s="6">
        <v>1110</v>
      </c>
      <c r="F31" s="6">
        <v>45</v>
      </c>
      <c r="G31" s="6">
        <v>9</v>
      </c>
      <c r="H31" s="6">
        <v>80</v>
      </c>
      <c r="I31" s="6">
        <v>22</v>
      </c>
      <c r="J31" s="6">
        <v>35</v>
      </c>
      <c r="K31" s="6">
        <v>13</v>
      </c>
      <c r="L31" s="6">
        <v>180</v>
      </c>
      <c r="M31" s="6">
        <v>25</v>
      </c>
      <c r="N31" s="6">
        <v>35</v>
      </c>
      <c r="O31" s="6">
        <v>13</v>
      </c>
      <c r="P31" s="6">
        <f t="shared" si="3"/>
        <v>1120</v>
      </c>
      <c r="Q31" s="21">
        <v>0.8</v>
      </c>
      <c r="R31" s="6">
        <f t="shared" si="4"/>
        <v>896</v>
      </c>
      <c r="S31" s="6">
        <f t="shared" si="5"/>
        <v>448</v>
      </c>
      <c r="T31" s="6">
        <f t="shared" si="6"/>
        <v>448</v>
      </c>
      <c r="U31" s="1">
        <f t="shared" si="7"/>
        <v>22</v>
      </c>
      <c r="V31" s="1">
        <f t="shared" si="8"/>
        <v>35</v>
      </c>
      <c r="W31" s="1">
        <f t="shared" si="9"/>
        <v>13</v>
      </c>
    </row>
    <row r="32" ht="35" customHeight="1" spans="1:23">
      <c r="A32" s="5"/>
      <c r="B32" s="6">
        <v>26</v>
      </c>
      <c r="C32" s="6"/>
      <c r="D32" s="6" t="s">
        <v>106</v>
      </c>
      <c r="E32" s="6">
        <v>400</v>
      </c>
      <c r="F32" s="6">
        <v>0</v>
      </c>
      <c r="G32" s="6">
        <v>0</v>
      </c>
      <c r="H32" s="6"/>
      <c r="I32" s="6">
        <v>8</v>
      </c>
      <c r="J32" s="6"/>
      <c r="K32" s="6">
        <v>8</v>
      </c>
      <c r="L32" s="6">
        <v>30</v>
      </c>
      <c r="M32" s="6">
        <v>8</v>
      </c>
      <c r="N32" s="6"/>
      <c r="O32" s="6"/>
      <c r="P32" s="6">
        <f t="shared" si="3"/>
        <v>0</v>
      </c>
      <c r="Q32" s="6"/>
      <c r="R32" s="6">
        <f t="shared" si="4"/>
        <v>0</v>
      </c>
      <c r="S32" s="6">
        <f t="shared" si="5"/>
        <v>0</v>
      </c>
      <c r="T32" s="6">
        <f t="shared" si="6"/>
        <v>0</v>
      </c>
      <c r="U32" s="1">
        <f t="shared" si="7"/>
        <v>8</v>
      </c>
      <c r="V32" s="1">
        <f t="shared" si="8"/>
        <v>0</v>
      </c>
      <c r="W32" s="1">
        <f t="shared" si="9"/>
        <v>8</v>
      </c>
    </row>
    <row r="33" ht="35" customHeight="1" spans="1:23">
      <c r="A33" s="5"/>
      <c r="B33" s="6">
        <v>27</v>
      </c>
      <c r="C33" s="6" t="s">
        <v>31</v>
      </c>
      <c r="D33" s="6" t="s">
        <v>107</v>
      </c>
      <c r="E33" s="6">
        <v>860</v>
      </c>
      <c r="F33" s="6">
        <v>30</v>
      </c>
      <c r="G33" s="6">
        <v>10</v>
      </c>
      <c r="H33" s="6">
        <v>80</v>
      </c>
      <c r="I33" s="6">
        <v>17</v>
      </c>
      <c r="J33" s="6">
        <v>50</v>
      </c>
      <c r="K33" s="6">
        <v>7</v>
      </c>
      <c r="L33" s="6">
        <v>60</v>
      </c>
      <c r="M33" s="6">
        <v>20</v>
      </c>
      <c r="N33" s="6">
        <v>30</v>
      </c>
      <c r="O33" s="6">
        <v>7</v>
      </c>
      <c r="P33" s="6">
        <f t="shared" si="3"/>
        <v>670</v>
      </c>
      <c r="Q33" s="21">
        <v>0.8</v>
      </c>
      <c r="R33" s="6">
        <f t="shared" si="4"/>
        <v>536</v>
      </c>
      <c r="S33" s="6">
        <f t="shared" si="5"/>
        <v>268</v>
      </c>
      <c r="T33" s="6">
        <f t="shared" si="6"/>
        <v>268</v>
      </c>
      <c r="U33" s="1">
        <f t="shared" si="7"/>
        <v>17</v>
      </c>
      <c r="V33" s="1">
        <f t="shared" si="8"/>
        <v>30</v>
      </c>
      <c r="W33" s="1">
        <f t="shared" si="9"/>
        <v>7</v>
      </c>
    </row>
    <row r="34" ht="35" customHeight="1" spans="1:23">
      <c r="A34" s="5"/>
      <c r="B34" s="6">
        <v>28</v>
      </c>
      <c r="C34" s="6"/>
      <c r="D34" s="6" t="s">
        <v>108</v>
      </c>
      <c r="E34" s="6">
        <v>150</v>
      </c>
      <c r="F34" s="6">
        <v>0</v>
      </c>
      <c r="G34" s="6">
        <v>0</v>
      </c>
      <c r="H34" s="6"/>
      <c r="I34" s="6">
        <v>3</v>
      </c>
      <c r="J34" s="6"/>
      <c r="K34" s="6">
        <v>3</v>
      </c>
      <c r="L34" s="6">
        <v>100</v>
      </c>
      <c r="M34" s="6">
        <v>8</v>
      </c>
      <c r="N34" s="6"/>
      <c r="O34" s="6"/>
      <c r="P34" s="6">
        <f t="shared" si="3"/>
        <v>0</v>
      </c>
      <c r="Q34" s="6"/>
      <c r="R34" s="6">
        <f t="shared" si="4"/>
        <v>0</v>
      </c>
      <c r="S34" s="6">
        <f t="shared" si="5"/>
        <v>0</v>
      </c>
      <c r="T34" s="6">
        <f t="shared" si="6"/>
        <v>0</v>
      </c>
      <c r="U34" s="1">
        <f t="shared" si="7"/>
        <v>3</v>
      </c>
      <c r="V34" s="1">
        <f t="shared" si="8"/>
        <v>0</v>
      </c>
      <c r="W34" s="1">
        <f t="shared" si="9"/>
        <v>3</v>
      </c>
    </row>
    <row r="35" ht="35" customHeight="1" spans="1:23">
      <c r="A35" s="5"/>
      <c r="B35" s="6">
        <v>29</v>
      </c>
      <c r="C35" s="6" t="s">
        <v>32</v>
      </c>
      <c r="D35" s="6" t="s">
        <v>109</v>
      </c>
      <c r="E35" s="6">
        <v>800</v>
      </c>
      <c r="F35" s="6">
        <v>48</v>
      </c>
      <c r="G35" s="6">
        <v>1</v>
      </c>
      <c r="H35" s="6">
        <v>80</v>
      </c>
      <c r="I35" s="6">
        <v>16</v>
      </c>
      <c r="J35" s="6">
        <v>32</v>
      </c>
      <c r="K35" s="6">
        <v>15</v>
      </c>
      <c r="L35" s="6">
        <v>82</v>
      </c>
      <c r="M35" s="6">
        <v>52</v>
      </c>
      <c r="N35" s="6">
        <v>32</v>
      </c>
      <c r="O35" s="6">
        <v>15</v>
      </c>
      <c r="P35" s="6">
        <f t="shared" si="3"/>
        <v>1242</v>
      </c>
      <c r="Q35" s="21">
        <v>1</v>
      </c>
      <c r="R35" s="6">
        <f t="shared" si="4"/>
        <v>1242</v>
      </c>
      <c r="S35" s="6">
        <f t="shared" si="5"/>
        <v>621</v>
      </c>
      <c r="T35" s="6">
        <f t="shared" si="6"/>
        <v>621</v>
      </c>
      <c r="U35" s="1">
        <f t="shared" si="7"/>
        <v>16</v>
      </c>
      <c r="V35" s="1">
        <f t="shared" si="8"/>
        <v>32</v>
      </c>
      <c r="W35" s="1">
        <f t="shared" si="9"/>
        <v>15</v>
      </c>
    </row>
    <row r="36" ht="35" customHeight="1" spans="1:23">
      <c r="A36" s="5"/>
      <c r="B36" s="6">
        <v>30</v>
      </c>
      <c r="C36" s="6" t="s">
        <v>33</v>
      </c>
      <c r="D36" s="6" t="s">
        <v>110</v>
      </c>
      <c r="E36" s="6">
        <v>493</v>
      </c>
      <c r="F36" s="6">
        <v>25</v>
      </c>
      <c r="G36" s="6">
        <v>0</v>
      </c>
      <c r="H36" s="6">
        <v>80</v>
      </c>
      <c r="I36" s="6">
        <v>10</v>
      </c>
      <c r="J36" s="6">
        <v>55</v>
      </c>
      <c r="K36" s="6">
        <v>10</v>
      </c>
      <c r="L36" s="6">
        <v>80</v>
      </c>
      <c r="M36" s="6">
        <v>29</v>
      </c>
      <c r="N36" s="6">
        <v>55</v>
      </c>
      <c r="O36" s="6">
        <v>10</v>
      </c>
      <c r="P36" s="6">
        <f t="shared" si="3"/>
        <v>1030</v>
      </c>
      <c r="Q36" s="21">
        <v>1</v>
      </c>
      <c r="R36" s="6">
        <f t="shared" si="4"/>
        <v>1030</v>
      </c>
      <c r="S36" s="6">
        <f t="shared" si="5"/>
        <v>515</v>
      </c>
      <c r="T36" s="6">
        <f t="shared" si="6"/>
        <v>515</v>
      </c>
      <c r="U36" s="1">
        <f t="shared" si="7"/>
        <v>10</v>
      </c>
      <c r="V36" s="1">
        <f t="shared" si="8"/>
        <v>55</v>
      </c>
      <c r="W36" s="1">
        <f t="shared" si="9"/>
        <v>10</v>
      </c>
    </row>
    <row r="37" ht="35" customHeight="1" spans="1:23">
      <c r="A37" s="5"/>
      <c r="B37" s="6">
        <v>31</v>
      </c>
      <c r="C37" s="6" t="s">
        <v>34</v>
      </c>
      <c r="D37" s="6" t="s">
        <v>111</v>
      </c>
      <c r="E37" s="6">
        <v>1030</v>
      </c>
      <c r="F37" s="6">
        <v>50</v>
      </c>
      <c r="G37" s="6">
        <v>1</v>
      </c>
      <c r="H37" s="6">
        <v>80</v>
      </c>
      <c r="I37" s="6">
        <v>21</v>
      </c>
      <c r="J37" s="6">
        <v>30</v>
      </c>
      <c r="K37" s="6">
        <v>20</v>
      </c>
      <c r="L37" s="6">
        <v>80</v>
      </c>
      <c r="M37" s="6">
        <v>21</v>
      </c>
      <c r="N37" s="6">
        <v>30</v>
      </c>
      <c r="O37" s="6">
        <v>20</v>
      </c>
      <c r="P37" s="6">
        <f t="shared" si="3"/>
        <v>1580</v>
      </c>
      <c r="Q37" s="21">
        <v>0.8</v>
      </c>
      <c r="R37" s="6">
        <f t="shared" si="4"/>
        <v>1264</v>
      </c>
      <c r="S37" s="6">
        <f t="shared" si="5"/>
        <v>632</v>
      </c>
      <c r="T37" s="6">
        <f t="shared" si="6"/>
        <v>632</v>
      </c>
      <c r="U37" s="1">
        <f t="shared" si="7"/>
        <v>21</v>
      </c>
      <c r="V37" s="1">
        <f t="shared" si="8"/>
        <v>30</v>
      </c>
      <c r="W37" s="1">
        <f t="shared" si="9"/>
        <v>20</v>
      </c>
    </row>
    <row r="38" ht="35" customHeight="1" spans="1:23">
      <c r="A38" s="5"/>
      <c r="B38" s="6">
        <v>32</v>
      </c>
      <c r="C38" s="6" t="s">
        <v>35</v>
      </c>
      <c r="D38" s="6" t="s">
        <v>112</v>
      </c>
      <c r="E38" s="6">
        <v>738</v>
      </c>
      <c r="F38" s="6">
        <v>60</v>
      </c>
      <c r="G38" s="6">
        <v>15</v>
      </c>
      <c r="H38" s="6">
        <v>80</v>
      </c>
      <c r="I38" s="6">
        <v>15</v>
      </c>
      <c r="J38" s="6">
        <v>20</v>
      </c>
      <c r="K38" s="6">
        <v>0</v>
      </c>
      <c r="L38" s="6">
        <v>95</v>
      </c>
      <c r="M38" s="6">
        <v>95</v>
      </c>
      <c r="N38" s="6">
        <v>20</v>
      </c>
      <c r="O38" s="6">
        <v>0</v>
      </c>
      <c r="P38" s="6">
        <f t="shared" si="3"/>
        <v>120</v>
      </c>
      <c r="Q38" s="21">
        <v>1</v>
      </c>
      <c r="R38" s="6">
        <f t="shared" si="4"/>
        <v>120</v>
      </c>
      <c r="S38" s="6">
        <f t="shared" si="5"/>
        <v>60</v>
      </c>
      <c r="T38" s="6">
        <f t="shared" si="6"/>
        <v>60</v>
      </c>
      <c r="U38" s="1">
        <f t="shared" si="7"/>
        <v>15</v>
      </c>
      <c r="V38" s="1">
        <f t="shared" si="8"/>
        <v>20</v>
      </c>
      <c r="W38" s="1">
        <f t="shared" si="9"/>
        <v>0</v>
      </c>
    </row>
    <row r="39" ht="35" customHeight="1" spans="1:23">
      <c r="A39" s="5"/>
      <c r="B39" s="6">
        <v>33</v>
      </c>
      <c r="C39" s="6" t="s">
        <v>113</v>
      </c>
      <c r="D39" s="6" t="s">
        <v>114</v>
      </c>
      <c r="E39" s="6">
        <v>1500</v>
      </c>
      <c r="F39" s="6">
        <v>127</v>
      </c>
      <c r="G39" s="6">
        <v>17</v>
      </c>
      <c r="H39" s="6">
        <v>80</v>
      </c>
      <c r="I39" s="6">
        <v>30</v>
      </c>
      <c r="J39" s="6">
        <v>0</v>
      </c>
      <c r="K39" s="6">
        <v>13</v>
      </c>
      <c r="L39" s="6">
        <v>127</v>
      </c>
      <c r="M39" s="6">
        <v>35</v>
      </c>
      <c r="N39" s="6">
        <v>0</v>
      </c>
      <c r="O39" s="6">
        <v>13</v>
      </c>
      <c r="P39" s="6">
        <f t="shared" si="3"/>
        <v>910</v>
      </c>
      <c r="Q39" s="21">
        <v>0.8</v>
      </c>
      <c r="R39" s="6">
        <f t="shared" si="4"/>
        <v>728</v>
      </c>
      <c r="S39" s="6">
        <f t="shared" si="5"/>
        <v>364</v>
      </c>
      <c r="T39" s="6">
        <f t="shared" si="6"/>
        <v>364</v>
      </c>
      <c r="U39" s="1">
        <f t="shared" si="7"/>
        <v>30</v>
      </c>
      <c r="V39" s="1">
        <f t="shared" si="8"/>
        <v>0</v>
      </c>
      <c r="W39" s="1">
        <f t="shared" si="9"/>
        <v>13</v>
      </c>
    </row>
    <row r="40" s="1" customFormat="1" ht="35" customHeight="1" spans="1:23">
      <c r="A40" s="5"/>
      <c r="B40" s="6">
        <v>34</v>
      </c>
      <c r="C40" s="6"/>
      <c r="D40" s="6" t="s">
        <v>115</v>
      </c>
      <c r="E40" s="6">
        <v>274</v>
      </c>
      <c r="F40" s="6">
        <v>0</v>
      </c>
      <c r="G40" s="6">
        <v>3</v>
      </c>
      <c r="H40" s="6"/>
      <c r="I40" s="6">
        <v>6</v>
      </c>
      <c r="J40" s="6"/>
      <c r="K40" s="6">
        <v>3</v>
      </c>
      <c r="L40" s="6">
        <v>13</v>
      </c>
      <c r="M40" s="6">
        <v>8</v>
      </c>
      <c r="N40" s="6"/>
      <c r="O40" s="6"/>
      <c r="P40" s="6">
        <f t="shared" si="3"/>
        <v>0</v>
      </c>
      <c r="Q40" s="6"/>
      <c r="R40" s="6">
        <f t="shared" si="4"/>
        <v>0</v>
      </c>
      <c r="S40" s="6">
        <f t="shared" si="5"/>
        <v>0</v>
      </c>
      <c r="T40" s="6">
        <f t="shared" si="6"/>
        <v>0</v>
      </c>
      <c r="U40" s="1">
        <f t="shared" si="7"/>
        <v>5</v>
      </c>
      <c r="V40" s="1">
        <f t="shared" si="8"/>
        <v>0</v>
      </c>
      <c r="W40" s="1">
        <f t="shared" si="9"/>
        <v>3</v>
      </c>
    </row>
    <row r="41" ht="35" customHeight="1" spans="1:23">
      <c r="A41" s="5"/>
      <c r="B41" s="6">
        <v>35</v>
      </c>
      <c r="C41" s="6" t="s">
        <v>36</v>
      </c>
      <c r="D41" s="6" t="s">
        <v>116</v>
      </c>
      <c r="E41" s="6">
        <v>800</v>
      </c>
      <c r="F41" s="6">
        <v>10</v>
      </c>
      <c r="G41" s="6">
        <v>0</v>
      </c>
      <c r="H41" s="6">
        <v>80</v>
      </c>
      <c r="I41" s="6">
        <v>16</v>
      </c>
      <c r="J41" s="6">
        <v>70</v>
      </c>
      <c r="K41" s="6">
        <v>16</v>
      </c>
      <c r="L41" s="6">
        <v>80</v>
      </c>
      <c r="M41" s="6">
        <v>16</v>
      </c>
      <c r="N41" s="6">
        <v>70</v>
      </c>
      <c r="O41" s="6">
        <v>16</v>
      </c>
      <c r="P41" s="6">
        <f t="shared" si="3"/>
        <v>1540</v>
      </c>
      <c r="Q41" s="21">
        <v>1</v>
      </c>
      <c r="R41" s="6">
        <f t="shared" si="4"/>
        <v>1540</v>
      </c>
      <c r="S41" s="6">
        <f t="shared" si="5"/>
        <v>770</v>
      </c>
      <c r="T41" s="6">
        <f t="shared" si="6"/>
        <v>770</v>
      </c>
      <c r="U41" s="1">
        <f t="shared" si="7"/>
        <v>16</v>
      </c>
      <c r="V41" s="1">
        <f t="shared" si="8"/>
        <v>70</v>
      </c>
      <c r="W41" s="1">
        <f t="shared" si="9"/>
        <v>16</v>
      </c>
    </row>
    <row r="42" ht="35" customHeight="1" spans="1:23">
      <c r="A42" s="5"/>
      <c r="B42" s="6">
        <v>36</v>
      </c>
      <c r="C42" s="6" t="s">
        <v>37</v>
      </c>
      <c r="D42" s="6" t="s">
        <v>117</v>
      </c>
      <c r="E42" s="6">
        <v>700</v>
      </c>
      <c r="F42" s="6">
        <v>41</v>
      </c>
      <c r="G42" s="6">
        <v>1</v>
      </c>
      <c r="H42" s="6">
        <v>80</v>
      </c>
      <c r="I42" s="6">
        <v>14</v>
      </c>
      <c r="J42" s="6">
        <v>39</v>
      </c>
      <c r="K42" s="6">
        <v>13</v>
      </c>
      <c r="L42" s="6">
        <v>80</v>
      </c>
      <c r="M42" s="6">
        <v>14</v>
      </c>
      <c r="N42" s="6">
        <v>39</v>
      </c>
      <c r="O42" s="6">
        <v>13</v>
      </c>
      <c r="P42" s="6">
        <f t="shared" si="3"/>
        <v>1144</v>
      </c>
      <c r="Q42" s="21">
        <v>0.8</v>
      </c>
      <c r="R42" s="6">
        <f t="shared" si="4"/>
        <v>915</v>
      </c>
      <c r="S42" s="6">
        <f t="shared" si="5"/>
        <v>458</v>
      </c>
      <c r="T42" s="6">
        <f t="shared" si="6"/>
        <v>457</v>
      </c>
      <c r="U42" s="1">
        <f t="shared" si="7"/>
        <v>14</v>
      </c>
      <c r="V42" s="1">
        <f t="shared" si="8"/>
        <v>39</v>
      </c>
      <c r="W42" s="1">
        <f t="shared" si="9"/>
        <v>13</v>
      </c>
    </row>
    <row r="43" ht="35" customHeight="1" spans="1:23">
      <c r="A43" s="5"/>
      <c r="B43" s="6">
        <v>37</v>
      </c>
      <c r="C43" s="6" t="s">
        <v>38</v>
      </c>
      <c r="D43" s="6" t="s">
        <v>118</v>
      </c>
      <c r="E43" s="6">
        <v>660</v>
      </c>
      <c r="F43" s="6">
        <v>32</v>
      </c>
      <c r="G43" s="6">
        <v>15</v>
      </c>
      <c r="H43" s="6">
        <v>80</v>
      </c>
      <c r="I43" s="6">
        <v>15</v>
      </c>
      <c r="J43" s="6">
        <v>48</v>
      </c>
      <c r="K43" s="6">
        <v>0</v>
      </c>
      <c r="L43" s="6">
        <v>68</v>
      </c>
      <c r="M43" s="6">
        <v>70</v>
      </c>
      <c r="N43" s="6">
        <v>36</v>
      </c>
      <c r="O43" s="6">
        <v>0</v>
      </c>
      <c r="P43" s="6">
        <f t="shared" si="3"/>
        <v>216</v>
      </c>
      <c r="Q43" s="21">
        <v>1</v>
      </c>
      <c r="R43" s="6">
        <f t="shared" si="4"/>
        <v>216</v>
      </c>
      <c r="S43" s="6">
        <f t="shared" si="5"/>
        <v>108</v>
      </c>
      <c r="T43" s="6">
        <f t="shared" si="6"/>
        <v>108</v>
      </c>
      <c r="U43" s="1">
        <f t="shared" si="7"/>
        <v>15</v>
      </c>
      <c r="V43" s="1">
        <f t="shared" si="8"/>
        <v>36</v>
      </c>
      <c r="W43" s="1">
        <f t="shared" si="9"/>
        <v>0</v>
      </c>
    </row>
    <row r="44" ht="35" customHeight="1" spans="1:23">
      <c r="A44" s="5"/>
      <c r="B44" s="6">
        <v>38</v>
      </c>
      <c r="C44" s="6"/>
      <c r="D44" s="6" t="s">
        <v>119</v>
      </c>
      <c r="E44" s="6">
        <v>150</v>
      </c>
      <c r="F44" s="6">
        <v>0</v>
      </c>
      <c r="G44" s="6">
        <v>0</v>
      </c>
      <c r="H44" s="6"/>
      <c r="I44" s="6">
        <v>3</v>
      </c>
      <c r="J44" s="6"/>
      <c r="K44" s="6">
        <v>3</v>
      </c>
      <c r="L44" s="6">
        <v>12</v>
      </c>
      <c r="M44" s="6">
        <v>8</v>
      </c>
      <c r="N44" s="6"/>
      <c r="O44" s="6"/>
      <c r="P44" s="6">
        <f t="shared" si="3"/>
        <v>0</v>
      </c>
      <c r="Q44" s="6"/>
      <c r="R44" s="6">
        <f t="shared" si="4"/>
        <v>0</v>
      </c>
      <c r="S44" s="6">
        <f t="shared" si="5"/>
        <v>0</v>
      </c>
      <c r="T44" s="6">
        <f t="shared" si="6"/>
        <v>0</v>
      </c>
      <c r="U44" s="1">
        <f t="shared" si="7"/>
        <v>3</v>
      </c>
      <c r="V44" s="1">
        <f t="shared" si="8"/>
        <v>0</v>
      </c>
      <c r="W44" s="1">
        <f t="shared" si="9"/>
        <v>3</v>
      </c>
    </row>
    <row r="45" ht="35" customHeight="1" spans="1:23">
      <c r="A45" s="5"/>
      <c r="B45" s="6">
        <v>39</v>
      </c>
      <c r="C45" s="7" t="s">
        <v>120</v>
      </c>
      <c r="D45" s="6" t="s">
        <v>121</v>
      </c>
      <c r="E45" s="6">
        <v>500</v>
      </c>
      <c r="F45" s="6">
        <v>70</v>
      </c>
      <c r="G45" s="6">
        <v>12</v>
      </c>
      <c r="H45" s="6">
        <v>80</v>
      </c>
      <c r="I45" s="6">
        <v>12</v>
      </c>
      <c r="J45" s="6">
        <v>10</v>
      </c>
      <c r="K45" s="6">
        <v>0</v>
      </c>
      <c r="L45" s="6">
        <v>70</v>
      </c>
      <c r="M45" s="6">
        <v>12</v>
      </c>
      <c r="N45" s="6">
        <v>0</v>
      </c>
      <c r="O45" s="6">
        <v>0</v>
      </c>
      <c r="P45" s="6">
        <f t="shared" si="3"/>
        <v>0</v>
      </c>
      <c r="Q45" s="6"/>
      <c r="R45" s="6">
        <f t="shared" si="4"/>
        <v>0</v>
      </c>
      <c r="S45" s="6">
        <f t="shared" si="5"/>
        <v>0</v>
      </c>
      <c r="T45" s="6">
        <f t="shared" si="6"/>
        <v>0</v>
      </c>
      <c r="U45" s="1">
        <f t="shared" si="7"/>
        <v>12</v>
      </c>
      <c r="V45" s="1">
        <f t="shared" si="8"/>
        <v>0</v>
      </c>
      <c r="W45" s="1">
        <f t="shared" si="9"/>
        <v>0</v>
      </c>
    </row>
    <row r="46" ht="35" customHeight="1" spans="1:23">
      <c r="A46" s="5"/>
      <c r="B46" s="6">
        <v>40</v>
      </c>
      <c r="C46" s="7"/>
      <c r="D46" s="6" t="s">
        <v>122</v>
      </c>
      <c r="E46" s="6">
        <v>400</v>
      </c>
      <c r="F46" s="6">
        <v>0</v>
      </c>
      <c r="G46" s="6">
        <v>0</v>
      </c>
      <c r="H46" s="6"/>
      <c r="I46" s="6">
        <v>8</v>
      </c>
      <c r="J46" s="6"/>
      <c r="K46" s="6">
        <v>8</v>
      </c>
      <c r="L46" s="6">
        <v>32</v>
      </c>
      <c r="M46" s="6">
        <v>8</v>
      </c>
      <c r="N46" s="6"/>
      <c r="O46" s="6"/>
      <c r="P46" s="6">
        <f t="shared" si="3"/>
        <v>0</v>
      </c>
      <c r="Q46" s="6"/>
      <c r="R46" s="6">
        <f t="shared" si="4"/>
        <v>0</v>
      </c>
      <c r="S46" s="6">
        <f t="shared" si="5"/>
        <v>0</v>
      </c>
      <c r="T46" s="6">
        <f t="shared" si="6"/>
        <v>0</v>
      </c>
      <c r="U46" s="1">
        <f t="shared" si="7"/>
        <v>8</v>
      </c>
      <c r="V46" s="1">
        <f t="shared" si="8"/>
        <v>0</v>
      </c>
      <c r="W46" s="1">
        <f t="shared" si="9"/>
        <v>8</v>
      </c>
    </row>
    <row r="47" ht="35" customHeight="1" spans="1:23">
      <c r="A47" s="5"/>
      <c r="B47" s="6">
        <v>41</v>
      </c>
      <c r="C47" s="6" t="s">
        <v>123</v>
      </c>
      <c r="D47" s="6" t="s">
        <v>124</v>
      </c>
      <c r="E47" s="6">
        <v>474</v>
      </c>
      <c r="F47" s="6">
        <v>36</v>
      </c>
      <c r="G47" s="6">
        <v>16</v>
      </c>
      <c r="H47" s="6">
        <v>80</v>
      </c>
      <c r="I47" s="6">
        <v>16</v>
      </c>
      <c r="J47" s="6">
        <v>44</v>
      </c>
      <c r="K47" s="6">
        <v>0</v>
      </c>
      <c r="L47" s="6">
        <v>82</v>
      </c>
      <c r="M47" s="6">
        <v>16</v>
      </c>
      <c r="N47" s="6">
        <v>44</v>
      </c>
      <c r="O47" s="6">
        <v>0</v>
      </c>
      <c r="P47" s="6">
        <f t="shared" si="3"/>
        <v>264</v>
      </c>
      <c r="Q47" s="21">
        <v>0.8</v>
      </c>
      <c r="R47" s="6">
        <f t="shared" si="4"/>
        <v>211</v>
      </c>
      <c r="S47" s="6">
        <f t="shared" si="5"/>
        <v>106</v>
      </c>
      <c r="T47" s="6">
        <f t="shared" si="6"/>
        <v>105</v>
      </c>
      <c r="U47" s="1">
        <f t="shared" si="7"/>
        <v>16</v>
      </c>
      <c r="V47" s="1">
        <f t="shared" si="8"/>
        <v>44</v>
      </c>
      <c r="W47" s="1">
        <f t="shared" si="9"/>
        <v>0</v>
      </c>
    </row>
    <row r="48" ht="35" customHeight="1" spans="1:23">
      <c r="A48" s="5"/>
      <c r="B48" s="6">
        <v>42</v>
      </c>
      <c r="C48" s="6" t="s">
        <v>125</v>
      </c>
      <c r="D48" s="6" t="s">
        <v>126</v>
      </c>
      <c r="E48" s="6">
        <v>588</v>
      </c>
      <c r="F48" s="6">
        <v>24</v>
      </c>
      <c r="G48" s="6">
        <v>11</v>
      </c>
      <c r="H48" s="6">
        <v>80</v>
      </c>
      <c r="I48" s="6">
        <v>12</v>
      </c>
      <c r="J48" s="6">
        <v>56</v>
      </c>
      <c r="K48" s="6">
        <v>1</v>
      </c>
      <c r="L48" s="6">
        <v>82</v>
      </c>
      <c r="M48" s="6">
        <v>26</v>
      </c>
      <c r="N48" s="6">
        <v>56</v>
      </c>
      <c r="O48" s="6">
        <v>1</v>
      </c>
      <c r="P48" s="6">
        <f t="shared" si="3"/>
        <v>406</v>
      </c>
      <c r="Q48" s="21">
        <v>0.8</v>
      </c>
      <c r="R48" s="6">
        <f t="shared" si="4"/>
        <v>325</v>
      </c>
      <c r="S48" s="6">
        <f t="shared" si="5"/>
        <v>163</v>
      </c>
      <c r="T48" s="6">
        <f t="shared" si="6"/>
        <v>162</v>
      </c>
      <c r="U48" s="1">
        <f t="shared" si="7"/>
        <v>12</v>
      </c>
      <c r="V48" s="1">
        <f t="shared" si="8"/>
        <v>56</v>
      </c>
      <c r="W48" s="1">
        <f t="shared" si="9"/>
        <v>1</v>
      </c>
    </row>
    <row r="49" ht="35" customHeight="1" spans="1:23">
      <c r="A49" s="5" t="s">
        <v>127</v>
      </c>
      <c r="B49" s="6">
        <v>43</v>
      </c>
      <c r="C49" s="6" t="s">
        <v>39</v>
      </c>
      <c r="D49" s="6" t="s">
        <v>128</v>
      </c>
      <c r="E49" s="6">
        <v>450</v>
      </c>
      <c r="F49" s="6">
        <v>16</v>
      </c>
      <c r="G49" s="6">
        <v>0</v>
      </c>
      <c r="H49" s="6">
        <v>50</v>
      </c>
      <c r="I49" s="6">
        <v>9</v>
      </c>
      <c r="J49" s="6">
        <v>34</v>
      </c>
      <c r="K49" s="6">
        <v>9</v>
      </c>
      <c r="L49" s="6">
        <v>50</v>
      </c>
      <c r="M49" s="6">
        <v>9</v>
      </c>
      <c r="N49" s="6">
        <v>34</v>
      </c>
      <c r="O49" s="6">
        <v>9</v>
      </c>
      <c r="P49" s="6">
        <f t="shared" si="3"/>
        <v>834</v>
      </c>
      <c r="Q49" s="21">
        <v>1</v>
      </c>
      <c r="R49" s="6">
        <f t="shared" si="4"/>
        <v>834</v>
      </c>
      <c r="S49" s="6">
        <f t="shared" si="5"/>
        <v>417</v>
      </c>
      <c r="T49" s="6">
        <f t="shared" si="6"/>
        <v>417</v>
      </c>
      <c r="U49" s="1">
        <f t="shared" si="7"/>
        <v>9</v>
      </c>
      <c r="V49" s="1">
        <f t="shared" si="8"/>
        <v>34</v>
      </c>
      <c r="W49" s="1">
        <f t="shared" si="9"/>
        <v>9</v>
      </c>
    </row>
    <row r="50" ht="35" customHeight="1" spans="1:23">
      <c r="A50" s="5"/>
      <c r="B50" s="6">
        <v>44</v>
      </c>
      <c r="C50" s="6" t="s">
        <v>129</v>
      </c>
      <c r="D50" s="6" t="s">
        <v>130</v>
      </c>
      <c r="E50" s="6">
        <v>495</v>
      </c>
      <c r="F50" s="6">
        <v>22</v>
      </c>
      <c r="G50" s="6">
        <v>0</v>
      </c>
      <c r="H50" s="6">
        <v>50</v>
      </c>
      <c r="I50" s="6">
        <v>10</v>
      </c>
      <c r="J50" s="6">
        <v>28</v>
      </c>
      <c r="K50" s="6">
        <v>10</v>
      </c>
      <c r="L50" s="6">
        <v>62</v>
      </c>
      <c r="M50" s="6">
        <v>10</v>
      </c>
      <c r="N50" s="6">
        <v>28</v>
      </c>
      <c r="O50" s="6">
        <v>10</v>
      </c>
      <c r="P50" s="6">
        <f t="shared" si="3"/>
        <v>868</v>
      </c>
      <c r="Q50" s="21">
        <v>0.8</v>
      </c>
      <c r="R50" s="6">
        <f t="shared" si="4"/>
        <v>694</v>
      </c>
      <c r="S50" s="6">
        <f t="shared" si="5"/>
        <v>347</v>
      </c>
      <c r="T50" s="6">
        <f t="shared" si="6"/>
        <v>347</v>
      </c>
      <c r="U50" s="1">
        <f t="shared" si="7"/>
        <v>10</v>
      </c>
      <c r="V50" s="1">
        <f t="shared" si="8"/>
        <v>28</v>
      </c>
      <c r="W50" s="1">
        <f t="shared" si="9"/>
        <v>10</v>
      </c>
    </row>
    <row r="51" ht="35" customHeight="1" spans="1:23">
      <c r="A51" s="5"/>
      <c r="B51" s="6">
        <v>45</v>
      </c>
      <c r="C51" s="7" t="s">
        <v>131</v>
      </c>
      <c r="D51" s="6" t="s">
        <v>132</v>
      </c>
      <c r="E51" s="6">
        <v>335</v>
      </c>
      <c r="F51" s="6">
        <v>46</v>
      </c>
      <c r="G51" s="6">
        <v>9</v>
      </c>
      <c r="H51" s="6">
        <v>50</v>
      </c>
      <c r="I51" s="6">
        <v>9</v>
      </c>
      <c r="J51" s="6">
        <v>0</v>
      </c>
      <c r="K51" s="6">
        <v>0</v>
      </c>
      <c r="L51" s="6">
        <v>46</v>
      </c>
      <c r="M51" s="6">
        <v>9</v>
      </c>
      <c r="N51" s="6">
        <v>0</v>
      </c>
      <c r="O51" s="6">
        <v>0</v>
      </c>
      <c r="P51" s="6">
        <f t="shared" si="3"/>
        <v>0</v>
      </c>
      <c r="Q51" s="6"/>
      <c r="R51" s="6">
        <f t="shared" si="4"/>
        <v>0</v>
      </c>
      <c r="S51" s="6">
        <f t="shared" si="5"/>
        <v>0</v>
      </c>
      <c r="T51" s="6">
        <f t="shared" si="6"/>
        <v>0</v>
      </c>
      <c r="U51" s="1">
        <f t="shared" si="7"/>
        <v>9</v>
      </c>
      <c r="V51" s="1">
        <f t="shared" si="8"/>
        <v>0</v>
      </c>
      <c r="W51" s="1">
        <f t="shared" si="9"/>
        <v>0</v>
      </c>
    </row>
    <row r="52" ht="35" customHeight="1" spans="1:23">
      <c r="A52" s="5"/>
      <c r="B52" s="6">
        <v>46</v>
      </c>
      <c r="C52" s="7"/>
      <c r="D52" s="6" t="s">
        <v>133</v>
      </c>
      <c r="E52" s="6">
        <v>160</v>
      </c>
      <c r="F52" s="6">
        <v>28</v>
      </c>
      <c r="G52" s="6">
        <v>0</v>
      </c>
      <c r="H52" s="6"/>
      <c r="I52" s="6">
        <v>3</v>
      </c>
      <c r="J52" s="6"/>
      <c r="K52" s="6">
        <v>3</v>
      </c>
      <c r="L52" s="6">
        <v>28</v>
      </c>
      <c r="M52" s="6">
        <v>6</v>
      </c>
      <c r="N52" s="6"/>
      <c r="O52" s="6"/>
      <c r="P52" s="6">
        <f t="shared" si="3"/>
        <v>0</v>
      </c>
      <c r="Q52" s="6"/>
      <c r="R52" s="6">
        <f t="shared" si="4"/>
        <v>0</v>
      </c>
      <c r="S52" s="6">
        <f t="shared" si="5"/>
        <v>0</v>
      </c>
      <c r="T52" s="6">
        <f t="shared" si="6"/>
        <v>0</v>
      </c>
      <c r="U52" s="1">
        <f t="shared" si="7"/>
        <v>3</v>
      </c>
      <c r="V52" s="1">
        <f t="shared" si="8"/>
        <v>0</v>
      </c>
      <c r="W52" s="1">
        <f t="shared" si="9"/>
        <v>3</v>
      </c>
    </row>
    <row r="53" ht="35" customHeight="1" spans="1:23">
      <c r="A53" s="5"/>
      <c r="B53" s="6">
        <v>47</v>
      </c>
      <c r="C53" s="6" t="s">
        <v>134</v>
      </c>
      <c r="D53" s="6" t="s">
        <v>135</v>
      </c>
      <c r="E53" s="6">
        <v>550</v>
      </c>
      <c r="F53" s="6">
        <v>0</v>
      </c>
      <c r="G53" s="6">
        <v>0</v>
      </c>
      <c r="H53" s="6">
        <v>50</v>
      </c>
      <c r="I53" s="6">
        <v>11</v>
      </c>
      <c r="J53" s="6">
        <v>50</v>
      </c>
      <c r="K53" s="6">
        <v>11</v>
      </c>
      <c r="L53" s="6">
        <v>100</v>
      </c>
      <c r="M53" s="6">
        <v>11</v>
      </c>
      <c r="N53" s="6">
        <v>50</v>
      </c>
      <c r="O53" s="6">
        <v>11</v>
      </c>
      <c r="P53" s="6">
        <f t="shared" si="3"/>
        <v>1070</v>
      </c>
      <c r="Q53" s="21">
        <v>0.8</v>
      </c>
      <c r="R53" s="6">
        <f t="shared" si="4"/>
        <v>856</v>
      </c>
      <c r="S53" s="6">
        <f t="shared" si="5"/>
        <v>428</v>
      </c>
      <c r="T53" s="6">
        <f t="shared" si="6"/>
        <v>428</v>
      </c>
      <c r="U53" s="1">
        <f t="shared" si="7"/>
        <v>11</v>
      </c>
      <c r="V53" s="1">
        <f t="shared" si="8"/>
        <v>50</v>
      </c>
      <c r="W53" s="1">
        <f t="shared" si="9"/>
        <v>11</v>
      </c>
    </row>
    <row r="54" ht="35" customHeight="1" spans="1:23">
      <c r="A54" s="5"/>
      <c r="B54" s="6">
        <v>48</v>
      </c>
      <c r="C54" s="6" t="s">
        <v>40</v>
      </c>
      <c r="D54" s="6" t="s">
        <v>136</v>
      </c>
      <c r="E54" s="6">
        <v>500</v>
      </c>
      <c r="F54" s="6">
        <v>23</v>
      </c>
      <c r="G54" s="6">
        <v>15</v>
      </c>
      <c r="H54" s="6">
        <v>50</v>
      </c>
      <c r="I54" s="6">
        <v>15</v>
      </c>
      <c r="J54" s="6">
        <v>27</v>
      </c>
      <c r="K54" s="6">
        <v>0</v>
      </c>
      <c r="L54" s="6">
        <v>25</v>
      </c>
      <c r="M54" s="6">
        <v>23</v>
      </c>
      <c r="N54" s="6">
        <v>2</v>
      </c>
      <c r="O54" s="6">
        <v>0</v>
      </c>
      <c r="P54" s="6">
        <f t="shared" si="3"/>
        <v>12</v>
      </c>
      <c r="Q54" s="21">
        <v>0.8</v>
      </c>
      <c r="R54" s="6">
        <f t="shared" si="4"/>
        <v>10</v>
      </c>
      <c r="S54" s="6">
        <f t="shared" si="5"/>
        <v>5</v>
      </c>
      <c r="T54" s="6">
        <f t="shared" si="6"/>
        <v>5</v>
      </c>
      <c r="U54" s="1">
        <f t="shared" si="7"/>
        <v>15</v>
      </c>
      <c r="V54" s="1">
        <f t="shared" si="8"/>
        <v>2</v>
      </c>
      <c r="W54" s="1">
        <f t="shared" si="9"/>
        <v>0</v>
      </c>
    </row>
    <row r="55" ht="35" customHeight="1" spans="1:23">
      <c r="A55" s="5"/>
      <c r="B55" s="6">
        <v>49</v>
      </c>
      <c r="C55" s="6"/>
      <c r="D55" s="6" t="s">
        <v>137</v>
      </c>
      <c r="E55" s="6">
        <v>219</v>
      </c>
      <c r="F55" s="6">
        <v>0</v>
      </c>
      <c r="G55" s="6">
        <v>0</v>
      </c>
      <c r="H55" s="6"/>
      <c r="I55" s="6">
        <v>4</v>
      </c>
      <c r="J55" s="6"/>
      <c r="K55" s="6">
        <v>4</v>
      </c>
      <c r="L55" s="6">
        <v>50</v>
      </c>
      <c r="M55" s="6">
        <v>16</v>
      </c>
      <c r="N55" s="6"/>
      <c r="O55" s="6"/>
      <c r="P55" s="6">
        <f t="shared" si="3"/>
        <v>0</v>
      </c>
      <c r="Q55" s="6"/>
      <c r="R55" s="6">
        <f t="shared" si="4"/>
        <v>0</v>
      </c>
      <c r="S55" s="6">
        <f t="shared" si="5"/>
        <v>0</v>
      </c>
      <c r="T55" s="6">
        <f t="shared" si="6"/>
        <v>0</v>
      </c>
      <c r="U55" s="1">
        <f t="shared" si="7"/>
        <v>4</v>
      </c>
      <c r="V55" s="1">
        <f t="shared" si="8"/>
        <v>0</v>
      </c>
      <c r="W55" s="1">
        <f t="shared" si="9"/>
        <v>4</v>
      </c>
    </row>
    <row r="56" ht="35" customHeight="1" spans="1:23">
      <c r="A56" s="5"/>
      <c r="B56" s="6">
        <v>50</v>
      </c>
      <c r="C56" s="6" t="s">
        <v>41</v>
      </c>
      <c r="D56" s="6" t="s">
        <v>138</v>
      </c>
      <c r="E56" s="6">
        <v>550</v>
      </c>
      <c r="F56" s="6">
        <v>23</v>
      </c>
      <c r="G56" s="6">
        <v>11</v>
      </c>
      <c r="H56" s="6">
        <v>50</v>
      </c>
      <c r="I56" s="6">
        <v>11</v>
      </c>
      <c r="J56" s="6">
        <v>27</v>
      </c>
      <c r="K56" s="6">
        <v>0</v>
      </c>
      <c r="L56" s="6">
        <v>50</v>
      </c>
      <c r="M56" s="6">
        <v>20</v>
      </c>
      <c r="N56" s="6">
        <v>27</v>
      </c>
      <c r="O56" s="6">
        <v>0</v>
      </c>
      <c r="P56" s="6">
        <f t="shared" si="3"/>
        <v>162</v>
      </c>
      <c r="Q56" s="21">
        <v>0.8</v>
      </c>
      <c r="R56" s="6">
        <f t="shared" si="4"/>
        <v>130</v>
      </c>
      <c r="S56" s="6">
        <f t="shared" si="5"/>
        <v>65</v>
      </c>
      <c r="T56" s="6">
        <f t="shared" si="6"/>
        <v>65</v>
      </c>
      <c r="U56" s="1">
        <f t="shared" si="7"/>
        <v>11</v>
      </c>
      <c r="V56" s="1">
        <f t="shared" si="8"/>
        <v>27</v>
      </c>
      <c r="W56" s="1">
        <f t="shared" si="9"/>
        <v>0</v>
      </c>
    </row>
    <row r="57" ht="35" customHeight="1" spans="1:23">
      <c r="A57" s="5"/>
      <c r="B57" s="6">
        <v>51</v>
      </c>
      <c r="C57" s="7" t="s">
        <v>139</v>
      </c>
      <c r="D57" s="6" t="s">
        <v>140</v>
      </c>
      <c r="E57" s="6">
        <v>380</v>
      </c>
      <c r="F57" s="6">
        <v>45</v>
      </c>
      <c r="G57" s="6">
        <v>8</v>
      </c>
      <c r="H57" s="6">
        <v>50</v>
      </c>
      <c r="I57" s="6">
        <v>8</v>
      </c>
      <c r="J57" s="6">
        <v>5</v>
      </c>
      <c r="K57" s="6">
        <v>0</v>
      </c>
      <c r="L57" s="6">
        <v>45</v>
      </c>
      <c r="M57" s="6">
        <v>14</v>
      </c>
      <c r="N57" s="6">
        <v>0</v>
      </c>
      <c r="O57" s="6">
        <v>0</v>
      </c>
      <c r="P57" s="6">
        <f t="shared" si="3"/>
        <v>0</v>
      </c>
      <c r="Q57" s="6"/>
      <c r="R57" s="6">
        <f t="shared" si="4"/>
        <v>0</v>
      </c>
      <c r="S57" s="6">
        <f t="shared" si="5"/>
        <v>0</v>
      </c>
      <c r="T57" s="6">
        <f t="shared" si="6"/>
        <v>0</v>
      </c>
      <c r="U57" s="1">
        <f t="shared" si="7"/>
        <v>8</v>
      </c>
      <c r="V57" s="1">
        <f t="shared" si="8"/>
        <v>0</v>
      </c>
      <c r="W57" s="1">
        <f t="shared" si="9"/>
        <v>0</v>
      </c>
    </row>
    <row r="58" ht="35" customHeight="1" spans="1:23">
      <c r="A58" s="5"/>
      <c r="B58" s="6">
        <v>52</v>
      </c>
      <c r="C58" s="7"/>
      <c r="D58" s="6" t="s">
        <v>141</v>
      </c>
      <c r="E58" s="6">
        <v>338</v>
      </c>
      <c r="F58" s="6">
        <v>0</v>
      </c>
      <c r="G58" s="6">
        <v>0</v>
      </c>
      <c r="H58" s="6"/>
      <c r="I58" s="6">
        <v>7</v>
      </c>
      <c r="J58" s="6"/>
      <c r="K58" s="6">
        <v>7</v>
      </c>
      <c r="L58" s="6">
        <v>50</v>
      </c>
      <c r="M58" s="6">
        <v>7</v>
      </c>
      <c r="N58" s="6"/>
      <c r="O58" s="6"/>
      <c r="P58" s="6">
        <f t="shared" si="3"/>
        <v>0</v>
      </c>
      <c r="Q58" s="6"/>
      <c r="R58" s="6">
        <f t="shared" si="4"/>
        <v>0</v>
      </c>
      <c r="S58" s="6">
        <f t="shared" si="5"/>
        <v>0</v>
      </c>
      <c r="T58" s="6">
        <f t="shared" si="6"/>
        <v>0</v>
      </c>
      <c r="U58" s="1">
        <f t="shared" si="7"/>
        <v>7</v>
      </c>
      <c r="V58" s="1">
        <f t="shared" si="8"/>
        <v>0</v>
      </c>
      <c r="W58" s="1">
        <f t="shared" si="9"/>
        <v>7</v>
      </c>
    </row>
    <row r="59" ht="35" customHeight="1" spans="1:23">
      <c r="A59" s="5"/>
      <c r="B59" s="6">
        <v>53</v>
      </c>
      <c r="C59" s="6" t="s">
        <v>142</v>
      </c>
      <c r="D59" s="6" t="s">
        <v>143</v>
      </c>
      <c r="E59" s="6">
        <v>660</v>
      </c>
      <c r="F59" s="6">
        <v>38</v>
      </c>
      <c r="G59" s="6">
        <v>1</v>
      </c>
      <c r="H59" s="6">
        <v>50</v>
      </c>
      <c r="I59" s="6">
        <v>13</v>
      </c>
      <c r="J59" s="6">
        <v>12</v>
      </c>
      <c r="K59" s="6">
        <v>12</v>
      </c>
      <c r="L59" s="6">
        <v>116</v>
      </c>
      <c r="M59" s="6">
        <v>13</v>
      </c>
      <c r="N59" s="6">
        <v>12</v>
      </c>
      <c r="O59" s="6">
        <v>12</v>
      </c>
      <c r="P59" s="6">
        <f t="shared" si="3"/>
        <v>912</v>
      </c>
      <c r="Q59" s="21">
        <v>0.8</v>
      </c>
      <c r="R59" s="6">
        <f t="shared" si="4"/>
        <v>730</v>
      </c>
      <c r="S59" s="6">
        <f t="shared" si="5"/>
        <v>365</v>
      </c>
      <c r="T59" s="6">
        <f t="shared" si="6"/>
        <v>365</v>
      </c>
      <c r="U59" s="1">
        <f t="shared" si="7"/>
        <v>13</v>
      </c>
      <c r="V59" s="1">
        <f t="shared" si="8"/>
        <v>12</v>
      </c>
      <c r="W59" s="1">
        <f t="shared" si="9"/>
        <v>12</v>
      </c>
    </row>
    <row r="60" ht="35" customHeight="1" spans="1:23">
      <c r="A60" s="5"/>
      <c r="B60" s="6">
        <v>54</v>
      </c>
      <c r="C60" s="6" t="s">
        <v>42</v>
      </c>
      <c r="D60" s="6" t="s">
        <v>144</v>
      </c>
      <c r="E60" s="6">
        <v>480</v>
      </c>
      <c r="F60" s="6">
        <v>18</v>
      </c>
      <c r="G60" s="6">
        <v>8</v>
      </c>
      <c r="H60" s="6">
        <v>50</v>
      </c>
      <c r="I60" s="6">
        <v>10</v>
      </c>
      <c r="J60" s="6">
        <v>12</v>
      </c>
      <c r="K60" s="6">
        <v>2</v>
      </c>
      <c r="L60" s="6">
        <v>20</v>
      </c>
      <c r="M60" s="6">
        <v>10</v>
      </c>
      <c r="N60" s="6">
        <v>2</v>
      </c>
      <c r="O60" s="6">
        <v>2</v>
      </c>
      <c r="P60" s="6">
        <f t="shared" si="3"/>
        <v>152</v>
      </c>
      <c r="Q60" s="21">
        <v>0.8</v>
      </c>
      <c r="R60" s="6">
        <f t="shared" si="4"/>
        <v>122</v>
      </c>
      <c r="S60" s="6">
        <f t="shared" si="5"/>
        <v>61</v>
      </c>
      <c r="T60" s="6">
        <f t="shared" si="6"/>
        <v>61</v>
      </c>
      <c r="U60" s="1">
        <f t="shared" si="7"/>
        <v>10</v>
      </c>
      <c r="V60" s="1">
        <f t="shared" si="8"/>
        <v>2</v>
      </c>
      <c r="W60" s="1">
        <f t="shared" si="9"/>
        <v>2</v>
      </c>
    </row>
    <row r="61" ht="35" customHeight="1" spans="1:23">
      <c r="A61" s="5"/>
      <c r="B61" s="6">
        <v>55</v>
      </c>
      <c r="C61" s="6"/>
      <c r="D61" s="6" t="s">
        <v>145</v>
      </c>
      <c r="E61" s="6">
        <v>300</v>
      </c>
      <c r="F61" s="6">
        <v>20</v>
      </c>
      <c r="G61" s="6">
        <v>0</v>
      </c>
      <c r="H61" s="6"/>
      <c r="I61" s="6">
        <v>6</v>
      </c>
      <c r="J61" s="6"/>
      <c r="K61" s="6">
        <v>6</v>
      </c>
      <c r="L61" s="6">
        <v>30</v>
      </c>
      <c r="M61" s="6">
        <v>32</v>
      </c>
      <c r="N61" s="6"/>
      <c r="O61" s="6"/>
      <c r="P61" s="6">
        <f t="shared" si="3"/>
        <v>0</v>
      </c>
      <c r="Q61" s="6"/>
      <c r="R61" s="6">
        <f t="shared" si="4"/>
        <v>0</v>
      </c>
      <c r="S61" s="6">
        <f t="shared" si="5"/>
        <v>0</v>
      </c>
      <c r="T61" s="6">
        <f t="shared" si="6"/>
        <v>0</v>
      </c>
      <c r="U61" s="1">
        <f t="shared" si="7"/>
        <v>6</v>
      </c>
      <c r="V61" s="1">
        <f t="shared" si="8"/>
        <v>0</v>
      </c>
      <c r="W61" s="1">
        <f t="shared" si="9"/>
        <v>6</v>
      </c>
    </row>
    <row r="62" ht="35" customHeight="1" spans="1:23">
      <c r="A62" s="5"/>
      <c r="B62" s="6">
        <v>56</v>
      </c>
      <c r="C62" s="6" t="s">
        <v>146</v>
      </c>
      <c r="D62" s="6" t="s">
        <v>147</v>
      </c>
      <c r="E62" s="6">
        <v>375</v>
      </c>
      <c r="F62" s="6">
        <v>40</v>
      </c>
      <c r="G62" s="6">
        <v>13</v>
      </c>
      <c r="H62" s="6">
        <v>50</v>
      </c>
      <c r="I62" s="6">
        <v>13</v>
      </c>
      <c r="J62" s="6">
        <v>10</v>
      </c>
      <c r="K62" s="6">
        <v>0</v>
      </c>
      <c r="L62" s="6">
        <v>160</v>
      </c>
      <c r="M62" s="6">
        <v>25</v>
      </c>
      <c r="N62" s="6">
        <v>10</v>
      </c>
      <c r="O62" s="6">
        <v>0</v>
      </c>
      <c r="P62" s="6">
        <f t="shared" si="3"/>
        <v>60</v>
      </c>
      <c r="Q62" s="21">
        <v>0.8</v>
      </c>
      <c r="R62" s="6">
        <f t="shared" si="4"/>
        <v>48</v>
      </c>
      <c r="S62" s="6">
        <f t="shared" si="5"/>
        <v>24</v>
      </c>
      <c r="T62" s="6">
        <f t="shared" si="6"/>
        <v>24</v>
      </c>
      <c r="U62" s="1">
        <f t="shared" si="7"/>
        <v>13</v>
      </c>
      <c r="V62" s="1">
        <f t="shared" si="8"/>
        <v>10</v>
      </c>
      <c r="W62" s="1">
        <f t="shared" si="9"/>
        <v>0</v>
      </c>
    </row>
    <row r="63" ht="35" customHeight="1" spans="1:23">
      <c r="A63" s="5"/>
      <c r="B63" s="6">
        <v>57</v>
      </c>
      <c r="C63" s="6" t="s">
        <v>43</v>
      </c>
      <c r="D63" s="6" t="s">
        <v>148</v>
      </c>
      <c r="E63" s="6">
        <v>376</v>
      </c>
      <c r="F63" s="6">
        <v>8</v>
      </c>
      <c r="G63" s="6">
        <v>14</v>
      </c>
      <c r="H63" s="6">
        <v>50</v>
      </c>
      <c r="I63" s="6">
        <v>14</v>
      </c>
      <c r="J63" s="6">
        <v>42</v>
      </c>
      <c r="K63" s="6">
        <v>0</v>
      </c>
      <c r="L63" s="6">
        <v>70</v>
      </c>
      <c r="M63" s="6">
        <v>36</v>
      </c>
      <c r="N63" s="6">
        <v>42</v>
      </c>
      <c r="O63" s="6">
        <v>0</v>
      </c>
      <c r="P63" s="6">
        <f t="shared" si="3"/>
        <v>252</v>
      </c>
      <c r="Q63" s="21">
        <v>0.8</v>
      </c>
      <c r="R63" s="6">
        <f t="shared" si="4"/>
        <v>202</v>
      </c>
      <c r="S63" s="6">
        <f t="shared" si="5"/>
        <v>101</v>
      </c>
      <c r="T63" s="6">
        <f t="shared" si="6"/>
        <v>101</v>
      </c>
      <c r="U63" s="1">
        <f t="shared" si="7"/>
        <v>14</v>
      </c>
      <c r="V63" s="1">
        <f t="shared" si="8"/>
        <v>42</v>
      </c>
      <c r="W63" s="1">
        <f t="shared" si="9"/>
        <v>0</v>
      </c>
    </row>
    <row r="64" ht="35" customHeight="1" spans="1:23">
      <c r="A64" s="5"/>
      <c r="B64" s="6">
        <v>58</v>
      </c>
      <c r="C64" s="6" t="s">
        <v>149</v>
      </c>
      <c r="D64" s="6" t="s">
        <v>150</v>
      </c>
      <c r="E64" s="6">
        <v>550</v>
      </c>
      <c r="F64" s="6">
        <v>0</v>
      </c>
      <c r="G64" s="6">
        <v>0</v>
      </c>
      <c r="H64" s="6">
        <v>50</v>
      </c>
      <c r="I64" s="6">
        <v>11</v>
      </c>
      <c r="J64" s="6">
        <v>50</v>
      </c>
      <c r="K64" s="6">
        <v>11</v>
      </c>
      <c r="L64" s="6">
        <v>100</v>
      </c>
      <c r="M64" s="6">
        <v>11</v>
      </c>
      <c r="N64" s="6">
        <v>50</v>
      </c>
      <c r="O64" s="6">
        <v>11</v>
      </c>
      <c r="P64" s="6">
        <f t="shared" si="3"/>
        <v>1070</v>
      </c>
      <c r="Q64" s="21">
        <v>0.8</v>
      </c>
      <c r="R64" s="6">
        <f t="shared" si="4"/>
        <v>856</v>
      </c>
      <c r="S64" s="6">
        <f t="shared" si="5"/>
        <v>428</v>
      </c>
      <c r="T64" s="6">
        <f t="shared" si="6"/>
        <v>428</v>
      </c>
      <c r="U64" s="1">
        <f t="shared" si="7"/>
        <v>11</v>
      </c>
      <c r="V64" s="1">
        <f t="shared" si="8"/>
        <v>50</v>
      </c>
      <c r="W64" s="1">
        <f t="shared" si="9"/>
        <v>11</v>
      </c>
    </row>
    <row r="65" ht="35" customHeight="1" spans="1:23">
      <c r="A65" s="5"/>
      <c r="B65" s="6">
        <v>59</v>
      </c>
      <c r="C65" s="6" t="s">
        <v>44</v>
      </c>
      <c r="D65" s="6" t="s">
        <v>151</v>
      </c>
      <c r="E65" s="6">
        <v>488</v>
      </c>
      <c r="F65" s="6">
        <v>17</v>
      </c>
      <c r="G65" s="6">
        <v>2</v>
      </c>
      <c r="H65" s="6">
        <v>50</v>
      </c>
      <c r="I65" s="6">
        <v>10</v>
      </c>
      <c r="J65" s="6">
        <v>33</v>
      </c>
      <c r="K65" s="6">
        <v>8</v>
      </c>
      <c r="L65" s="6">
        <v>54</v>
      </c>
      <c r="M65" s="6">
        <v>15</v>
      </c>
      <c r="N65" s="6">
        <v>33</v>
      </c>
      <c r="O65" s="6">
        <v>8</v>
      </c>
      <c r="P65" s="6">
        <f t="shared" si="3"/>
        <v>758</v>
      </c>
      <c r="Q65" s="21">
        <v>1</v>
      </c>
      <c r="R65" s="6">
        <f t="shared" si="4"/>
        <v>758</v>
      </c>
      <c r="S65" s="6">
        <f t="shared" si="5"/>
        <v>379</v>
      </c>
      <c r="T65" s="6">
        <f t="shared" si="6"/>
        <v>379</v>
      </c>
      <c r="U65" s="1">
        <f t="shared" si="7"/>
        <v>10</v>
      </c>
      <c r="V65" s="1">
        <f t="shared" si="8"/>
        <v>33</v>
      </c>
      <c r="W65" s="1">
        <f t="shared" si="9"/>
        <v>8</v>
      </c>
    </row>
    <row r="66" ht="35" customHeight="1" spans="1:23">
      <c r="A66" s="5"/>
      <c r="B66" s="6">
        <v>60</v>
      </c>
      <c r="C66" s="6" t="s">
        <v>152</v>
      </c>
      <c r="D66" s="6" t="s">
        <v>153</v>
      </c>
      <c r="E66" s="6">
        <v>500</v>
      </c>
      <c r="F66" s="6">
        <v>60</v>
      </c>
      <c r="G66" s="6">
        <v>9</v>
      </c>
      <c r="H66" s="6">
        <v>50</v>
      </c>
      <c r="I66" s="6">
        <v>10</v>
      </c>
      <c r="J66" s="6">
        <v>0</v>
      </c>
      <c r="K66" s="6">
        <v>1</v>
      </c>
      <c r="L66" s="6">
        <v>60</v>
      </c>
      <c r="M66" s="6">
        <v>10</v>
      </c>
      <c r="N66" s="6">
        <v>0</v>
      </c>
      <c r="O66" s="6">
        <v>1</v>
      </c>
      <c r="P66" s="6">
        <f t="shared" si="3"/>
        <v>70</v>
      </c>
      <c r="Q66" s="21">
        <v>1</v>
      </c>
      <c r="R66" s="6">
        <f t="shared" si="4"/>
        <v>70</v>
      </c>
      <c r="S66" s="6">
        <f t="shared" si="5"/>
        <v>35</v>
      </c>
      <c r="T66" s="6">
        <f t="shared" si="6"/>
        <v>35</v>
      </c>
      <c r="U66" s="1">
        <f t="shared" si="7"/>
        <v>10</v>
      </c>
      <c r="V66" s="1">
        <f t="shared" si="8"/>
        <v>0</v>
      </c>
      <c r="W66" s="1">
        <f t="shared" si="9"/>
        <v>1</v>
      </c>
    </row>
    <row r="67" ht="35" customHeight="1" spans="1:23">
      <c r="A67" s="5"/>
      <c r="B67" s="6">
        <v>61</v>
      </c>
      <c r="C67" s="6" t="s">
        <v>45</v>
      </c>
      <c r="D67" s="6" t="s">
        <v>154</v>
      </c>
      <c r="E67" s="6">
        <v>365</v>
      </c>
      <c r="F67" s="6">
        <v>25</v>
      </c>
      <c r="G67" s="6">
        <v>0</v>
      </c>
      <c r="H67" s="6">
        <v>50</v>
      </c>
      <c r="I67" s="6">
        <v>7</v>
      </c>
      <c r="J67" s="6">
        <v>25</v>
      </c>
      <c r="K67" s="6">
        <v>7</v>
      </c>
      <c r="L67" s="6">
        <v>50</v>
      </c>
      <c r="M67" s="6">
        <v>18</v>
      </c>
      <c r="N67" s="6">
        <v>25</v>
      </c>
      <c r="O67" s="6">
        <v>7</v>
      </c>
      <c r="P67" s="6">
        <f t="shared" si="3"/>
        <v>640</v>
      </c>
      <c r="Q67" s="21">
        <v>1</v>
      </c>
      <c r="R67" s="6">
        <f t="shared" si="4"/>
        <v>640</v>
      </c>
      <c r="S67" s="6">
        <f t="shared" si="5"/>
        <v>320</v>
      </c>
      <c r="T67" s="6">
        <f t="shared" si="6"/>
        <v>320</v>
      </c>
      <c r="U67" s="1">
        <f t="shared" si="7"/>
        <v>7</v>
      </c>
      <c r="V67" s="1">
        <f t="shared" si="8"/>
        <v>25</v>
      </c>
      <c r="W67" s="1">
        <f t="shared" si="9"/>
        <v>7</v>
      </c>
    </row>
    <row r="68" ht="35" customHeight="1" spans="1:23">
      <c r="A68" s="5"/>
      <c r="B68" s="6">
        <v>62</v>
      </c>
      <c r="C68" s="6" t="s">
        <v>155</v>
      </c>
      <c r="D68" s="6" t="s">
        <v>156</v>
      </c>
      <c r="E68" s="6">
        <v>280</v>
      </c>
      <c r="F68" s="6">
        <v>5</v>
      </c>
      <c r="G68" s="6">
        <v>0</v>
      </c>
      <c r="H68" s="6">
        <v>50</v>
      </c>
      <c r="I68" s="6">
        <v>6</v>
      </c>
      <c r="J68" s="6">
        <v>45</v>
      </c>
      <c r="K68" s="6">
        <v>6</v>
      </c>
      <c r="L68" s="6">
        <v>50</v>
      </c>
      <c r="M68" s="6">
        <v>8</v>
      </c>
      <c r="N68" s="6">
        <v>45</v>
      </c>
      <c r="O68" s="6">
        <v>6</v>
      </c>
      <c r="P68" s="6">
        <f t="shared" si="3"/>
        <v>690</v>
      </c>
      <c r="Q68" s="21">
        <v>0.8</v>
      </c>
      <c r="R68" s="6">
        <f t="shared" si="4"/>
        <v>552</v>
      </c>
      <c r="S68" s="6">
        <f t="shared" si="5"/>
        <v>276</v>
      </c>
      <c r="T68" s="6">
        <f t="shared" si="6"/>
        <v>276</v>
      </c>
      <c r="U68" s="1">
        <f t="shared" si="7"/>
        <v>6</v>
      </c>
      <c r="V68" s="1">
        <f t="shared" si="8"/>
        <v>45</v>
      </c>
      <c r="W68" s="1">
        <f t="shared" si="9"/>
        <v>6</v>
      </c>
    </row>
    <row r="69" ht="35" customHeight="1" spans="1:23">
      <c r="A69" s="5"/>
      <c r="B69" s="6">
        <v>63</v>
      </c>
      <c r="C69" s="6" t="s">
        <v>157</v>
      </c>
      <c r="D69" s="6" t="s">
        <v>158</v>
      </c>
      <c r="E69" s="6">
        <v>600</v>
      </c>
      <c r="F69" s="6">
        <v>0</v>
      </c>
      <c r="G69" s="6">
        <v>0</v>
      </c>
      <c r="H69" s="6">
        <v>50</v>
      </c>
      <c r="I69" s="6">
        <v>12</v>
      </c>
      <c r="J69" s="6">
        <v>50</v>
      </c>
      <c r="K69" s="6">
        <v>12</v>
      </c>
      <c r="L69" s="6">
        <v>71</v>
      </c>
      <c r="M69" s="6">
        <v>12</v>
      </c>
      <c r="N69" s="6">
        <v>50</v>
      </c>
      <c r="O69" s="6">
        <v>12</v>
      </c>
      <c r="P69" s="6">
        <f t="shared" si="3"/>
        <v>1140</v>
      </c>
      <c r="Q69" s="21">
        <v>0.8</v>
      </c>
      <c r="R69" s="6">
        <f t="shared" si="4"/>
        <v>912</v>
      </c>
      <c r="S69" s="6">
        <f t="shared" si="5"/>
        <v>456</v>
      </c>
      <c r="T69" s="6">
        <f t="shared" si="6"/>
        <v>456</v>
      </c>
      <c r="U69" s="1">
        <f t="shared" si="7"/>
        <v>12</v>
      </c>
      <c r="V69" s="1">
        <f t="shared" si="8"/>
        <v>50</v>
      </c>
      <c r="W69" s="1">
        <f t="shared" si="9"/>
        <v>12</v>
      </c>
    </row>
    <row r="70" ht="35" customHeight="1" spans="1:23">
      <c r="A70" s="5"/>
      <c r="B70" s="6">
        <v>64</v>
      </c>
      <c r="C70" s="7" t="s">
        <v>159</v>
      </c>
      <c r="D70" s="6" t="s">
        <v>160</v>
      </c>
      <c r="E70" s="6">
        <v>500</v>
      </c>
      <c r="F70" s="6">
        <v>54</v>
      </c>
      <c r="G70" s="6">
        <v>15</v>
      </c>
      <c r="H70" s="6">
        <v>50</v>
      </c>
      <c r="I70" s="6">
        <v>15</v>
      </c>
      <c r="J70" s="6">
        <v>0</v>
      </c>
      <c r="K70" s="6">
        <v>0</v>
      </c>
      <c r="L70" s="6">
        <v>54</v>
      </c>
      <c r="M70" s="6">
        <v>22</v>
      </c>
      <c r="N70" s="6">
        <v>0</v>
      </c>
      <c r="O70" s="6">
        <v>0</v>
      </c>
      <c r="P70" s="6">
        <f t="shared" si="3"/>
        <v>0</v>
      </c>
      <c r="Q70" s="6"/>
      <c r="R70" s="6">
        <f t="shared" si="4"/>
        <v>0</v>
      </c>
      <c r="S70" s="6">
        <f t="shared" si="5"/>
        <v>0</v>
      </c>
      <c r="T70" s="6">
        <f t="shared" si="6"/>
        <v>0</v>
      </c>
      <c r="U70" s="1">
        <f t="shared" si="7"/>
        <v>15</v>
      </c>
      <c r="V70" s="1">
        <f t="shared" si="8"/>
        <v>0</v>
      </c>
      <c r="W70" s="1">
        <f t="shared" si="9"/>
        <v>0</v>
      </c>
    </row>
    <row r="71" ht="35" customHeight="1" spans="1:23">
      <c r="A71" s="5"/>
      <c r="B71" s="6">
        <v>65</v>
      </c>
      <c r="C71" s="7"/>
      <c r="D71" s="6" t="s">
        <v>161</v>
      </c>
      <c r="E71" s="6">
        <v>250</v>
      </c>
      <c r="F71" s="6">
        <v>0</v>
      </c>
      <c r="G71" s="6">
        <v>0</v>
      </c>
      <c r="H71" s="6"/>
      <c r="I71" s="6">
        <v>5</v>
      </c>
      <c r="J71" s="6"/>
      <c r="K71" s="6">
        <v>5</v>
      </c>
      <c r="L71" s="6">
        <v>50</v>
      </c>
      <c r="M71" s="6">
        <v>8</v>
      </c>
      <c r="N71" s="6"/>
      <c r="O71" s="6"/>
      <c r="P71" s="6">
        <f t="shared" ref="P71:P83" si="10">N71*6+O71*70</f>
        <v>0</v>
      </c>
      <c r="Q71" s="6"/>
      <c r="R71" s="6">
        <f t="shared" ref="R71:R83" si="11">ROUND(P71*Q71,0)</f>
        <v>0</v>
      </c>
      <c r="S71" s="6">
        <f t="shared" ref="S71:S83" si="12">ROUND(R71*0.5,0)</f>
        <v>0</v>
      </c>
      <c r="T71" s="6">
        <f t="shared" ref="T71:T83" si="13">R71-S71</f>
        <v>0</v>
      </c>
      <c r="U71" s="1">
        <f t="shared" ref="U71:U83" si="14">IF(AND(G71&lt;=E71*5%,G71&gt;=E71*2%),G71,ROUND(E71*2%,0))</f>
        <v>5</v>
      </c>
      <c r="V71" s="1">
        <f t="shared" ref="V71:V83" si="15">IF(L71&lt;=F71,0,IF(L71-F71&lt;=J71,L71-F71,J71))</f>
        <v>0</v>
      </c>
      <c r="W71" s="1">
        <f t="shared" si="9"/>
        <v>5</v>
      </c>
    </row>
    <row r="72" ht="35" customHeight="1" spans="1:23">
      <c r="A72" s="5"/>
      <c r="B72" s="6">
        <v>66</v>
      </c>
      <c r="C72" s="7" t="s">
        <v>162</v>
      </c>
      <c r="D72" s="6" t="s">
        <v>163</v>
      </c>
      <c r="E72" s="6">
        <v>900</v>
      </c>
      <c r="F72" s="6">
        <v>60</v>
      </c>
      <c r="G72" s="6">
        <v>30</v>
      </c>
      <c r="H72" s="6">
        <v>50</v>
      </c>
      <c r="I72" s="6">
        <v>30</v>
      </c>
      <c r="J72" s="6">
        <v>0</v>
      </c>
      <c r="K72" s="6">
        <v>0</v>
      </c>
      <c r="L72" s="6">
        <v>36</v>
      </c>
      <c r="M72" s="6">
        <v>48</v>
      </c>
      <c r="N72" s="6">
        <v>0</v>
      </c>
      <c r="O72" s="6">
        <v>0</v>
      </c>
      <c r="P72" s="6">
        <f t="shared" si="10"/>
        <v>0</v>
      </c>
      <c r="Q72" s="6"/>
      <c r="R72" s="6">
        <f t="shared" si="11"/>
        <v>0</v>
      </c>
      <c r="S72" s="6">
        <f t="shared" si="12"/>
        <v>0</v>
      </c>
      <c r="T72" s="6">
        <f t="shared" si="13"/>
        <v>0</v>
      </c>
      <c r="U72" s="1">
        <f t="shared" si="14"/>
        <v>30</v>
      </c>
      <c r="V72" s="1">
        <f t="shared" si="15"/>
        <v>0</v>
      </c>
      <c r="W72" s="1">
        <f t="shared" ref="W72:W83" si="16">IF(M72&lt;=G72,0,IF(M72-G72&lt;=K72,M72-G72,K72))</f>
        <v>0</v>
      </c>
    </row>
    <row r="73" ht="35" customHeight="1" spans="1:23">
      <c r="A73" s="5"/>
      <c r="B73" s="6">
        <v>67</v>
      </c>
      <c r="C73" s="7"/>
      <c r="D73" s="6" t="s">
        <v>164</v>
      </c>
      <c r="E73" s="6">
        <v>330</v>
      </c>
      <c r="F73" s="6">
        <v>0</v>
      </c>
      <c r="G73" s="6">
        <v>0</v>
      </c>
      <c r="H73" s="6"/>
      <c r="I73" s="6">
        <v>7</v>
      </c>
      <c r="J73" s="6"/>
      <c r="K73" s="6">
        <v>7</v>
      </c>
      <c r="L73" s="6">
        <v>50</v>
      </c>
      <c r="M73" s="6">
        <v>33</v>
      </c>
      <c r="N73" s="6"/>
      <c r="O73" s="6"/>
      <c r="P73" s="6">
        <f t="shared" si="10"/>
        <v>0</v>
      </c>
      <c r="Q73" s="6"/>
      <c r="R73" s="6">
        <f t="shared" si="11"/>
        <v>0</v>
      </c>
      <c r="S73" s="6">
        <f t="shared" si="12"/>
        <v>0</v>
      </c>
      <c r="T73" s="6">
        <f t="shared" si="13"/>
        <v>0</v>
      </c>
      <c r="U73" s="1">
        <f t="shared" si="14"/>
        <v>7</v>
      </c>
      <c r="V73" s="1">
        <f t="shared" si="15"/>
        <v>0</v>
      </c>
      <c r="W73" s="1">
        <f t="shared" si="16"/>
        <v>7</v>
      </c>
    </row>
    <row r="74" ht="35" customHeight="1" spans="1:23">
      <c r="A74" s="5" t="s">
        <v>165</v>
      </c>
      <c r="B74" s="6">
        <v>68</v>
      </c>
      <c r="C74" s="7" t="s">
        <v>166</v>
      </c>
      <c r="D74" s="7" t="s">
        <v>167</v>
      </c>
      <c r="E74" s="7">
        <v>200</v>
      </c>
      <c r="F74" s="7">
        <v>32</v>
      </c>
      <c r="G74" s="7">
        <v>10</v>
      </c>
      <c r="H74" s="7">
        <v>20</v>
      </c>
      <c r="I74" s="7">
        <v>10</v>
      </c>
      <c r="J74" s="7">
        <v>0</v>
      </c>
      <c r="K74" s="7">
        <v>0</v>
      </c>
      <c r="L74" s="7">
        <v>50</v>
      </c>
      <c r="M74" s="7">
        <v>10</v>
      </c>
      <c r="N74" s="7">
        <v>0</v>
      </c>
      <c r="O74" s="7">
        <v>0</v>
      </c>
      <c r="P74" s="7">
        <f t="shared" si="10"/>
        <v>0</v>
      </c>
      <c r="Q74" s="7"/>
      <c r="R74" s="6">
        <f t="shared" si="11"/>
        <v>0</v>
      </c>
      <c r="S74" s="6">
        <f t="shared" si="12"/>
        <v>0</v>
      </c>
      <c r="T74" s="6">
        <f t="shared" si="13"/>
        <v>0</v>
      </c>
      <c r="U74" s="1">
        <f t="shared" si="14"/>
        <v>10</v>
      </c>
      <c r="V74" s="1">
        <f t="shared" si="15"/>
        <v>0</v>
      </c>
      <c r="W74" s="1">
        <f t="shared" si="16"/>
        <v>0</v>
      </c>
    </row>
    <row r="75" ht="35" customHeight="1" spans="1:23">
      <c r="A75" s="5"/>
      <c r="B75" s="6">
        <v>69</v>
      </c>
      <c r="C75" s="6" t="s">
        <v>168</v>
      </c>
      <c r="D75" s="6" t="s">
        <v>169</v>
      </c>
      <c r="E75" s="6">
        <v>380</v>
      </c>
      <c r="F75" s="6">
        <v>12</v>
      </c>
      <c r="G75" s="6">
        <v>1</v>
      </c>
      <c r="H75" s="6">
        <v>20</v>
      </c>
      <c r="I75" s="6">
        <v>8</v>
      </c>
      <c r="J75" s="6">
        <v>8</v>
      </c>
      <c r="K75" s="6">
        <v>7</v>
      </c>
      <c r="L75" s="6">
        <v>30</v>
      </c>
      <c r="M75" s="6">
        <v>8</v>
      </c>
      <c r="N75" s="6">
        <v>8</v>
      </c>
      <c r="O75" s="6">
        <v>7</v>
      </c>
      <c r="P75" s="6">
        <f t="shared" si="10"/>
        <v>538</v>
      </c>
      <c r="Q75" s="21">
        <v>0.8</v>
      </c>
      <c r="R75" s="6">
        <f t="shared" si="11"/>
        <v>430</v>
      </c>
      <c r="S75" s="6">
        <f t="shared" si="12"/>
        <v>215</v>
      </c>
      <c r="T75" s="6">
        <f t="shared" si="13"/>
        <v>215</v>
      </c>
      <c r="U75" s="1">
        <f t="shared" si="14"/>
        <v>8</v>
      </c>
      <c r="V75" s="1">
        <f t="shared" si="15"/>
        <v>8</v>
      </c>
      <c r="W75" s="1">
        <f t="shared" si="16"/>
        <v>7</v>
      </c>
    </row>
    <row r="76" ht="35" customHeight="1" spans="1:23">
      <c r="A76" s="5"/>
      <c r="B76" s="6">
        <v>70</v>
      </c>
      <c r="C76" s="6" t="s">
        <v>170</v>
      </c>
      <c r="D76" s="6" t="s">
        <v>171</v>
      </c>
      <c r="E76" s="6">
        <v>313</v>
      </c>
      <c r="F76" s="6">
        <v>22</v>
      </c>
      <c r="G76" s="6">
        <v>4</v>
      </c>
      <c r="H76" s="6">
        <v>20</v>
      </c>
      <c r="I76" s="6">
        <v>6</v>
      </c>
      <c r="J76" s="6">
        <v>0</v>
      </c>
      <c r="K76" s="6">
        <v>2</v>
      </c>
      <c r="L76" s="6">
        <v>22</v>
      </c>
      <c r="M76" s="6">
        <v>6</v>
      </c>
      <c r="N76" s="6">
        <v>0</v>
      </c>
      <c r="O76" s="6">
        <v>2</v>
      </c>
      <c r="P76" s="6">
        <f t="shared" si="10"/>
        <v>140</v>
      </c>
      <c r="Q76" s="21">
        <v>1</v>
      </c>
      <c r="R76" s="6">
        <f t="shared" si="11"/>
        <v>140</v>
      </c>
      <c r="S76" s="6">
        <f t="shared" si="12"/>
        <v>70</v>
      </c>
      <c r="T76" s="6">
        <f t="shared" si="13"/>
        <v>70</v>
      </c>
      <c r="U76" s="1">
        <f t="shared" si="14"/>
        <v>6</v>
      </c>
      <c r="V76" s="1">
        <f t="shared" si="15"/>
        <v>0</v>
      </c>
      <c r="W76" s="1">
        <f t="shared" si="16"/>
        <v>2</v>
      </c>
    </row>
    <row r="77" ht="35" customHeight="1" spans="1:23">
      <c r="A77" s="5"/>
      <c r="B77" s="6">
        <v>71</v>
      </c>
      <c r="C77" s="6" t="s">
        <v>172</v>
      </c>
      <c r="D77" s="6" t="s">
        <v>173</v>
      </c>
      <c r="E77" s="6">
        <v>320</v>
      </c>
      <c r="F77" s="6">
        <v>6</v>
      </c>
      <c r="G77" s="6">
        <v>0</v>
      </c>
      <c r="H77" s="6">
        <v>20</v>
      </c>
      <c r="I77" s="6">
        <v>6</v>
      </c>
      <c r="J77" s="6">
        <v>14</v>
      </c>
      <c r="K77" s="6">
        <v>6</v>
      </c>
      <c r="L77" s="6">
        <v>32</v>
      </c>
      <c r="M77" s="6">
        <v>6</v>
      </c>
      <c r="N77" s="6">
        <v>14</v>
      </c>
      <c r="O77" s="6">
        <v>6</v>
      </c>
      <c r="P77" s="6">
        <f t="shared" si="10"/>
        <v>504</v>
      </c>
      <c r="Q77" s="21">
        <v>1</v>
      </c>
      <c r="R77" s="6">
        <f t="shared" si="11"/>
        <v>504</v>
      </c>
      <c r="S77" s="6">
        <f t="shared" si="12"/>
        <v>252</v>
      </c>
      <c r="T77" s="6">
        <f t="shared" si="13"/>
        <v>252</v>
      </c>
      <c r="U77" s="1">
        <f t="shared" si="14"/>
        <v>6</v>
      </c>
      <c r="V77" s="1">
        <f t="shared" si="15"/>
        <v>14</v>
      </c>
      <c r="W77" s="1">
        <f t="shared" si="16"/>
        <v>6</v>
      </c>
    </row>
    <row r="78" ht="35" customHeight="1" spans="1:23">
      <c r="A78" s="5"/>
      <c r="B78" s="6">
        <v>72</v>
      </c>
      <c r="C78" s="6" t="s">
        <v>174</v>
      </c>
      <c r="D78" s="6" t="s">
        <v>175</v>
      </c>
      <c r="E78" s="6">
        <v>443</v>
      </c>
      <c r="F78" s="6">
        <v>30</v>
      </c>
      <c r="G78" s="6">
        <v>2</v>
      </c>
      <c r="H78" s="6">
        <v>20</v>
      </c>
      <c r="I78" s="6">
        <v>9</v>
      </c>
      <c r="J78" s="6">
        <v>0</v>
      </c>
      <c r="K78" s="6">
        <v>7</v>
      </c>
      <c r="L78" s="6">
        <v>50</v>
      </c>
      <c r="M78" s="6">
        <v>33</v>
      </c>
      <c r="N78" s="6">
        <v>0</v>
      </c>
      <c r="O78" s="6">
        <v>7</v>
      </c>
      <c r="P78" s="6">
        <f t="shared" si="10"/>
        <v>490</v>
      </c>
      <c r="Q78" s="21">
        <v>0.8</v>
      </c>
      <c r="R78" s="6">
        <f t="shared" si="11"/>
        <v>392</v>
      </c>
      <c r="S78" s="6">
        <f t="shared" si="12"/>
        <v>196</v>
      </c>
      <c r="T78" s="6">
        <f t="shared" si="13"/>
        <v>196</v>
      </c>
      <c r="U78" s="1">
        <f t="shared" si="14"/>
        <v>9</v>
      </c>
      <c r="V78" s="1">
        <f t="shared" si="15"/>
        <v>0</v>
      </c>
      <c r="W78" s="1">
        <f t="shared" si="16"/>
        <v>7</v>
      </c>
    </row>
    <row r="79" s="1" customFormat="1" ht="35" customHeight="1" spans="1:23">
      <c r="A79" s="5"/>
      <c r="B79" s="6">
        <v>73</v>
      </c>
      <c r="C79" s="6" t="s">
        <v>46</v>
      </c>
      <c r="D79" s="6" t="s">
        <v>176</v>
      </c>
      <c r="E79" s="6">
        <v>323</v>
      </c>
      <c r="F79" s="6">
        <v>0</v>
      </c>
      <c r="G79" s="6">
        <v>0</v>
      </c>
      <c r="H79" s="6">
        <v>20</v>
      </c>
      <c r="I79" s="6">
        <v>7</v>
      </c>
      <c r="J79" s="6">
        <v>20</v>
      </c>
      <c r="K79" s="6">
        <v>7</v>
      </c>
      <c r="L79" s="6">
        <v>30</v>
      </c>
      <c r="M79" s="6">
        <v>16</v>
      </c>
      <c r="N79" s="6">
        <v>20</v>
      </c>
      <c r="O79" s="6">
        <v>7</v>
      </c>
      <c r="P79" s="6">
        <f t="shared" si="10"/>
        <v>610</v>
      </c>
      <c r="Q79" s="21">
        <v>0.8</v>
      </c>
      <c r="R79" s="6">
        <f t="shared" si="11"/>
        <v>488</v>
      </c>
      <c r="S79" s="6">
        <f t="shared" si="12"/>
        <v>244</v>
      </c>
      <c r="T79" s="6">
        <f t="shared" si="13"/>
        <v>244</v>
      </c>
      <c r="U79" s="1">
        <f t="shared" si="14"/>
        <v>6</v>
      </c>
      <c r="V79" s="1">
        <f t="shared" si="15"/>
        <v>20</v>
      </c>
      <c r="W79" s="1">
        <f t="shared" si="16"/>
        <v>7</v>
      </c>
    </row>
    <row r="80" ht="35" customHeight="1" spans="1:23">
      <c r="A80" s="5"/>
      <c r="B80" s="6">
        <v>74</v>
      </c>
      <c r="C80" s="6" t="s">
        <v>47</v>
      </c>
      <c r="D80" s="6" t="s">
        <v>177</v>
      </c>
      <c r="E80" s="6">
        <v>330</v>
      </c>
      <c r="F80" s="6">
        <v>0</v>
      </c>
      <c r="G80" s="6">
        <v>0</v>
      </c>
      <c r="H80" s="6">
        <v>20</v>
      </c>
      <c r="I80" s="6">
        <v>7</v>
      </c>
      <c r="J80" s="6">
        <v>20</v>
      </c>
      <c r="K80" s="6">
        <v>7</v>
      </c>
      <c r="L80" s="6">
        <v>30</v>
      </c>
      <c r="M80" s="6">
        <v>7</v>
      </c>
      <c r="N80" s="6">
        <v>20</v>
      </c>
      <c r="O80" s="6">
        <v>7</v>
      </c>
      <c r="P80" s="6">
        <f t="shared" si="10"/>
        <v>610</v>
      </c>
      <c r="Q80" s="21">
        <v>1</v>
      </c>
      <c r="R80" s="6">
        <f t="shared" si="11"/>
        <v>610</v>
      </c>
      <c r="S80" s="6">
        <f t="shared" si="12"/>
        <v>305</v>
      </c>
      <c r="T80" s="6">
        <f t="shared" si="13"/>
        <v>305</v>
      </c>
      <c r="U80" s="1">
        <f t="shared" si="14"/>
        <v>7</v>
      </c>
      <c r="V80" s="1">
        <f t="shared" si="15"/>
        <v>20</v>
      </c>
      <c r="W80" s="1">
        <f t="shared" si="16"/>
        <v>7</v>
      </c>
    </row>
    <row r="81" ht="35" customHeight="1" spans="1:23">
      <c r="A81" s="5"/>
      <c r="B81" s="7">
        <v>75</v>
      </c>
      <c r="C81" s="7" t="s">
        <v>178</v>
      </c>
      <c r="D81" s="7" t="s">
        <v>179</v>
      </c>
      <c r="E81" s="7">
        <v>228</v>
      </c>
      <c r="F81" s="7">
        <v>24</v>
      </c>
      <c r="G81" s="7">
        <v>7</v>
      </c>
      <c r="H81" s="7">
        <v>20</v>
      </c>
      <c r="I81" s="7">
        <v>7</v>
      </c>
      <c r="J81" s="7">
        <v>0</v>
      </c>
      <c r="K81" s="7">
        <v>0</v>
      </c>
      <c r="L81" s="7">
        <v>24</v>
      </c>
      <c r="M81" s="7">
        <v>9</v>
      </c>
      <c r="N81" s="7">
        <v>0</v>
      </c>
      <c r="O81" s="7">
        <v>0</v>
      </c>
      <c r="P81" s="7">
        <f t="shared" si="10"/>
        <v>0</v>
      </c>
      <c r="Q81" s="7"/>
      <c r="R81" s="6">
        <f t="shared" si="11"/>
        <v>0</v>
      </c>
      <c r="S81" s="6">
        <f t="shared" si="12"/>
        <v>0</v>
      </c>
      <c r="T81" s="6">
        <f t="shared" si="13"/>
        <v>0</v>
      </c>
      <c r="U81" s="1">
        <f t="shared" si="14"/>
        <v>7</v>
      </c>
      <c r="V81" s="1">
        <f t="shared" si="15"/>
        <v>0</v>
      </c>
      <c r="W81" s="1">
        <f t="shared" si="16"/>
        <v>0</v>
      </c>
    </row>
    <row r="82" s="1" customFormat="1" ht="35" customHeight="1" spans="1:23">
      <c r="A82" s="5"/>
      <c r="B82" s="6">
        <v>76</v>
      </c>
      <c r="C82" s="6" t="s">
        <v>180</v>
      </c>
      <c r="D82" s="22" t="s">
        <v>181</v>
      </c>
      <c r="E82" s="6">
        <v>200</v>
      </c>
      <c r="F82" s="6">
        <v>20</v>
      </c>
      <c r="G82" s="6">
        <v>12</v>
      </c>
      <c r="H82" s="6">
        <v>20</v>
      </c>
      <c r="I82" s="6">
        <v>12</v>
      </c>
      <c r="J82" s="6">
        <v>0</v>
      </c>
      <c r="K82" s="6">
        <v>0</v>
      </c>
      <c r="L82" s="6">
        <v>40</v>
      </c>
      <c r="M82" s="6">
        <v>15</v>
      </c>
      <c r="N82" s="6">
        <v>0</v>
      </c>
      <c r="O82" s="6">
        <v>0</v>
      </c>
      <c r="P82" s="6">
        <f t="shared" si="10"/>
        <v>0</v>
      </c>
      <c r="Q82" s="21">
        <v>1</v>
      </c>
      <c r="R82" s="6">
        <f t="shared" si="11"/>
        <v>0</v>
      </c>
      <c r="S82" s="6">
        <f t="shared" si="12"/>
        <v>0</v>
      </c>
      <c r="T82" s="6">
        <f t="shared" si="13"/>
        <v>0</v>
      </c>
      <c r="U82" s="1">
        <f t="shared" si="14"/>
        <v>4</v>
      </c>
      <c r="V82" s="1">
        <f t="shared" si="15"/>
        <v>0</v>
      </c>
      <c r="W82" s="1">
        <f t="shared" si="16"/>
        <v>0</v>
      </c>
    </row>
    <row r="83" ht="35" customHeight="1" spans="1:23">
      <c r="A83" s="5"/>
      <c r="B83" s="6">
        <v>77</v>
      </c>
      <c r="C83" s="6" t="s">
        <v>48</v>
      </c>
      <c r="D83" s="6" t="s">
        <v>182</v>
      </c>
      <c r="E83" s="6">
        <v>100</v>
      </c>
      <c r="F83" s="6">
        <v>0</v>
      </c>
      <c r="G83" s="6">
        <v>0</v>
      </c>
      <c r="H83" s="6">
        <v>20</v>
      </c>
      <c r="I83" s="6">
        <v>2</v>
      </c>
      <c r="J83" s="6">
        <v>20</v>
      </c>
      <c r="K83" s="6">
        <v>2</v>
      </c>
      <c r="L83" s="6">
        <v>25</v>
      </c>
      <c r="M83" s="6">
        <v>6</v>
      </c>
      <c r="N83" s="6">
        <v>20</v>
      </c>
      <c r="O83" s="6">
        <v>2</v>
      </c>
      <c r="P83" s="6">
        <f t="shared" si="10"/>
        <v>260</v>
      </c>
      <c r="Q83" s="21">
        <v>0.8</v>
      </c>
      <c r="R83" s="6">
        <f t="shared" si="11"/>
        <v>208</v>
      </c>
      <c r="S83" s="6">
        <f t="shared" si="12"/>
        <v>104</v>
      </c>
      <c r="T83" s="6">
        <f t="shared" si="13"/>
        <v>104</v>
      </c>
      <c r="U83" s="1">
        <f t="shared" si="14"/>
        <v>2</v>
      </c>
      <c r="V83" s="1">
        <f t="shared" si="15"/>
        <v>20</v>
      </c>
      <c r="W83" s="1">
        <f t="shared" si="16"/>
        <v>2</v>
      </c>
    </row>
    <row r="84" ht="104" customHeight="1" spans="1:20">
      <c r="A84" s="23" t="s">
        <v>183</v>
      </c>
      <c r="B84" s="23"/>
      <c r="C84" s="23"/>
      <c r="D84" s="23"/>
      <c r="E84" s="23"/>
      <c r="F84" s="23"/>
      <c r="G84" s="23"/>
      <c r="H84" s="23"/>
      <c r="I84" s="23"/>
      <c r="J84" s="23"/>
      <c r="K84" s="23"/>
      <c r="L84" s="23"/>
      <c r="M84" s="23"/>
      <c r="N84" s="23"/>
      <c r="O84" s="23"/>
      <c r="P84" s="23"/>
      <c r="Q84" s="23"/>
      <c r="R84" s="23"/>
      <c r="S84" s="23"/>
      <c r="T84" s="23"/>
    </row>
  </sheetData>
  <mergeCells count="60">
    <mergeCell ref="A2:T2"/>
    <mergeCell ref="E4:G4"/>
    <mergeCell ref="H4:I4"/>
    <mergeCell ref="J4:K4"/>
    <mergeCell ref="L4:M4"/>
    <mergeCell ref="N4:O4"/>
    <mergeCell ref="S4:T4"/>
    <mergeCell ref="A6:D6"/>
    <mergeCell ref="A84:T84"/>
    <mergeCell ref="A4:A5"/>
    <mergeCell ref="A7:A21"/>
    <mergeCell ref="A22:A48"/>
    <mergeCell ref="A49:A73"/>
    <mergeCell ref="A74:A83"/>
    <mergeCell ref="B4:B5"/>
    <mergeCell ref="C4:C5"/>
    <mergeCell ref="C7:C8"/>
    <mergeCell ref="C9:C10"/>
    <mergeCell ref="C12:C13"/>
    <mergeCell ref="C15:C16"/>
    <mergeCell ref="C18:C19"/>
    <mergeCell ref="C20:C21"/>
    <mergeCell ref="C23:C24"/>
    <mergeCell ref="C25:C26"/>
    <mergeCell ref="C29:C30"/>
    <mergeCell ref="C31:C32"/>
    <mergeCell ref="C33:C34"/>
    <mergeCell ref="C39:C40"/>
    <mergeCell ref="C43:C44"/>
    <mergeCell ref="C45:C46"/>
    <mergeCell ref="C51:C52"/>
    <mergeCell ref="C54:C55"/>
    <mergeCell ref="C57:C58"/>
    <mergeCell ref="C60:C61"/>
    <mergeCell ref="C70:C71"/>
    <mergeCell ref="C72:C73"/>
    <mergeCell ref="D4:D5"/>
    <mergeCell ref="H7:H8"/>
    <mergeCell ref="H9:H10"/>
    <mergeCell ref="H12:H13"/>
    <mergeCell ref="H15:H16"/>
    <mergeCell ref="H18:H19"/>
    <mergeCell ref="H20:H21"/>
    <mergeCell ref="H23:H24"/>
    <mergeCell ref="H25:H26"/>
    <mergeCell ref="H29:H30"/>
    <mergeCell ref="H31:H32"/>
    <mergeCell ref="H33:H34"/>
    <mergeCell ref="H39:H40"/>
    <mergeCell ref="H43:H44"/>
    <mergeCell ref="H45:H46"/>
    <mergeCell ref="H51:H52"/>
    <mergeCell ref="H54:H55"/>
    <mergeCell ref="H57:H58"/>
    <mergeCell ref="H60:H61"/>
    <mergeCell ref="H70:H71"/>
    <mergeCell ref="H72:H73"/>
    <mergeCell ref="P4:P5"/>
    <mergeCell ref="Q4:Q5"/>
    <mergeCell ref="R4:R5"/>
  </mergeCells>
  <pageMargins left="0.751388888888889" right="0.751388888888889" top="1" bottom="1" header="0.5" footer="0.5"/>
  <pageSetup paperSize="8"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省卫生和计划生育委员会</Company>
  <Application>WPS 表格</Application>
  <HeadingPairs>
    <vt:vector size="2" baseType="variant">
      <vt:variant>
        <vt:lpstr>工作表</vt:lpstr>
      </vt:variant>
      <vt:variant>
        <vt:i4>2</vt:i4>
      </vt:variant>
    </vt:vector>
  </HeadingPairs>
  <TitlesOfParts>
    <vt:vector size="2" baseType="lpstr">
      <vt:lpstr>资金分配总表</vt: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孔繁毅</dc:creator>
  <cp:lastModifiedBy>谢珍妮</cp:lastModifiedBy>
  <dcterms:created xsi:type="dcterms:W3CDTF">2020-10-22T09:01:00Z</dcterms:created>
  <dcterms:modified xsi:type="dcterms:W3CDTF">2021-12-21T01:40:45Z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